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45" windowWidth="14805" windowHeight="7770"/>
  </bookViews>
  <sheets>
    <sheet name="РАСЧЕТ" sheetId="11" r:id="rId1"/>
    <sheet name="прил.1" sheetId="1" r:id="rId2"/>
    <sheet name="прил.2" sheetId="3" r:id="rId3"/>
    <sheet name="прил.3" sheetId="4" r:id="rId4"/>
    <sheet name="прил.4" sheetId="5" r:id="rId5"/>
    <sheet name="прил.5" sheetId="6" r:id="rId6"/>
    <sheet name="прил.6" sheetId="7" r:id="rId7"/>
    <sheet name="прил.7" sheetId="8" r:id="rId8"/>
    <sheet name="прил.8" sheetId="9" r:id="rId9"/>
    <sheet name="прил.9" sheetId="10" r:id="rId10"/>
  </sheets>
  <definedNames>
    <definedName name="_xlnm._FilterDatabase" localSheetId="1" hidden="1">прил.1!$A$6:$K$304</definedName>
    <definedName name="_xlnm._FilterDatabase" localSheetId="2" hidden="1">прил.2!$A$6:$H$304</definedName>
    <definedName name="_xlnm._FilterDatabase" localSheetId="3" hidden="1">прил.3!$A$6:$I$304</definedName>
    <definedName name="_xlnm._FilterDatabase" localSheetId="4" hidden="1">прил.4!$A$6:$F$304</definedName>
    <definedName name="_xlnm._FilterDatabase" localSheetId="5" hidden="1">прил.5!$A$7:$J$21</definedName>
    <definedName name="_xlnm._FilterDatabase" localSheetId="6" hidden="1">прил.6!$A$7:$H$21</definedName>
    <definedName name="_xlnm._FilterDatabase" localSheetId="7" hidden="1">прил.7!$A$5:$I$19</definedName>
    <definedName name="_xlnm._FilterDatabase" localSheetId="8" hidden="1">прил.8!$A$8:$F$22</definedName>
    <definedName name="_xlnm._FilterDatabase" localSheetId="0" hidden="1">РАСЧЕТ!$A$12:$P$40</definedName>
    <definedName name="_xlnm.Print_Area" localSheetId="1">прил.1!$A$1:$K$304</definedName>
  </definedNames>
  <calcPr calcId="145621"/>
</workbook>
</file>

<file path=xl/calcChain.xml><?xml version="1.0" encoding="utf-8"?>
<calcChain xmlns="http://schemas.openxmlformats.org/spreadsheetml/2006/main">
  <c r="N38" i="11" l="1"/>
  <c r="M38" i="11"/>
  <c r="I37" i="11"/>
  <c r="G37" i="11"/>
  <c r="F37" i="11"/>
  <c r="D37" i="11"/>
  <c r="E37" i="11" s="1"/>
  <c r="I36" i="11"/>
  <c r="G36" i="11"/>
  <c r="F36" i="11"/>
  <c r="D36" i="11"/>
  <c r="I35" i="11"/>
  <c r="G35" i="11"/>
  <c r="F35" i="11"/>
  <c r="D35" i="11"/>
  <c r="I34" i="11"/>
  <c r="G34" i="11"/>
  <c r="F34" i="11"/>
  <c r="D34" i="11"/>
  <c r="I33" i="11"/>
  <c r="G33" i="11"/>
  <c r="F33" i="11"/>
  <c r="D33" i="11"/>
  <c r="I32" i="11"/>
  <c r="G32" i="11"/>
  <c r="F32" i="11"/>
  <c r="D32" i="11"/>
  <c r="I31" i="11"/>
  <c r="G31" i="11"/>
  <c r="F31" i="11"/>
  <c r="D31" i="11"/>
  <c r="I30" i="11"/>
  <c r="G30" i="11"/>
  <c r="F30" i="11"/>
  <c r="D30" i="11"/>
  <c r="I29" i="11"/>
  <c r="G29" i="11"/>
  <c r="F29" i="11"/>
  <c r="D29" i="11"/>
  <c r="E29" i="11" s="1"/>
  <c r="I28" i="11"/>
  <c r="G28" i="11"/>
  <c r="F28" i="11"/>
  <c r="D28" i="11"/>
  <c r="I27" i="11"/>
  <c r="G27" i="11"/>
  <c r="F27" i="11"/>
  <c r="D27" i="11"/>
  <c r="E27" i="11" s="1"/>
  <c r="I26" i="11"/>
  <c r="G26" i="11"/>
  <c r="F26" i="11"/>
  <c r="D26" i="11"/>
  <c r="E26" i="11" s="1"/>
  <c r="I25" i="11"/>
  <c r="G25" i="11"/>
  <c r="F25" i="11"/>
  <c r="D25" i="11"/>
  <c r="I24" i="11"/>
  <c r="G24" i="11"/>
  <c r="F24" i="11"/>
  <c r="D24" i="11"/>
  <c r="I23" i="11"/>
  <c r="G23" i="11"/>
  <c r="F23" i="11"/>
  <c r="D23" i="11"/>
  <c r="E23" i="11" s="1"/>
  <c r="I22" i="11"/>
  <c r="G22" i="11"/>
  <c r="F22" i="11"/>
  <c r="D22" i="11"/>
  <c r="E22" i="11" s="1"/>
  <c r="I21" i="11"/>
  <c r="G21" i="11"/>
  <c r="F21" i="11"/>
  <c r="D21" i="11"/>
  <c r="E21" i="11" s="1"/>
  <c r="I20" i="11"/>
  <c r="G20" i="11"/>
  <c r="F20" i="11"/>
  <c r="D20" i="11"/>
  <c r="E20" i="11" s="1"/>
  <c r="K19" i="11"/>
  <c r="K18" i="11"/>
  <c r="K17" i="11"/>
  <c r="I16" i="11"/>
  <c r="G16" i="11"/>
  <c r="F16" i="11"/>
  <c r="D16" i="11"/>
  <c r="E16" i="11" s="1"/>
  <c r="I15" i="11"/>
  <c r="G15" i="11"/>
  <c r="F15" i="11"/>
  <c r="D15" i="11"/>
  <c r="E15" i="11" s="1"/>
  <c r="K13" i="11"/>
  <c r="H22" i="11" l="1"/>
  <c r="J22" i="11" s="1"/>
  <c r="K22" i="11" s="1"/>
  <c r="H26" i="11"/>
  <c r="J26" i="11" s="1"/>
  <c r="K26" i="11" s="1"/>
  <c r="O26" i="11" s="1"/>
  <c r="H29" i="11"/>
  <c r="J29" i="11" s="1"/>
  <c r="K29" i="11" s="1"/>
  <c r="O29" i="11" s="1"/>
  <c r="H20" i="11"/>
  <c r="J20" i="11" s="1"/>
  <c r="K20" i="11" s="1"/>
  <c r="H21" i="11"/>
  <c r="J21" i="11" s="1"/>
  <c r="K21" i="11" s="1"/>
  <c r="H23" i="11"/>
  <c r="H27" i="11"/>
  <c r="J27" i="11" s="1"/>
  <c r="K27" i="11" s="1"/>
  <c r="O27" i="11" s="1"/>
  <c r="H37" i="11"/>
  <c r="J37" i="11" s="1"/>
  <c r="K37" i="11" s="1"/>
  <c r="H15" i="11"/>
  <c r="H16" i="11"/>
  <c r="J23" i="11"/>
  <c r="K23" i="11" s="1"/>
  <c r="O23" i="11" s="1"/>
  <c r="E24" i="11"/>
  <c r="H24" i="11" s="1"/>
  <c r="E25" i="11"/>
  <c r="H25" i="11" s="1"/>
  <c r="E28" i="11"/>
  <c r="H28" i="11" s="1"/>
  <c r="E30" i="11"/>
  <c r="H30" i="11" s="1"/>
  <c r="E31" i="11"/>
  <c r="H31" i="11" s="1"/>
  <c r="E32" i="11"/>
  <c r="H32" i="11" s="1"/>
  <c r="E33" i="11"/>
  <c r="H33" i="11" s="1"/>
  <c r="E34" i="11"/>
  <c r="H34" i="11" s="1"/>
  <c r="E35" i="11"/>
  <c r="H35" i="11" s="1"/>
  <c r="E36" i="11"/>
  <c r="H36" i="11" s="1"/>
  <c r="J34" i="11" l="1"/>
  <c r="K34" i="11" s="1"/>
  <c r="J32" i="11"/>
  <c r="K32" i="11" s="1"/>
  <c r="J30" i="11"/>
  <c r="K30" i="11" s="1"/>
  <c r="J24" i="11"/>
  <c r="K24" i="11" s="1"/>
  <c r="J35" i="11"/>
  <c r="K35" i="11" s="1"/>
  <c r="J33" i="11"/>
  <c r="K33" i="11" s="1"/>
  <c r="J31" i="11"/>
  <c r="K31" i="11" s="1"/>
  <c r="J28" i="11"/>
  <c r="K28" i="11" s="1"/>
  <c r="O28" i="11" s="1"/>
  <c r="J25" i="11"/>
  <c r="K25" i="11" s="1"/>
  <c r="O25" i="11" s="1"/>
  <c r="J36" i="11"/>
  <c r="K36" i="11" s="1"/>
  <c r="J15" i="11"/>
  <c r="K15" i="11" s="1"/>
  <c r="J16" i="11"/>
  <c r="K16" i="11" s="1"/>
  <c r="C12" i="10"/>
  <c r="O38" i="11" l="1"/>
  <c r="I304" i="4"/>
  <c r="I303" i="4"/>
  <c r="I302" i="4"/>
  <c r="I301" i="4"/>
  <c r="I300" i="4"/>
  <c r="I299" i="4"/>
  <c r="I297" i="4"/>
  <c r="I296" i="4"/>
  <c r="I294" i="4"/>
  <c r="I293" i="4"/>
  <c r="I291" i="4"/>
  <c r="I290" i="4"/>
  <c r="I289" i="4"/>
  <c r="I288" i="4"/>
  <c r="I287" i="4"/>
  <c r="I285" i="4"/>
  <c r="I284" i="4"/>
  <c r="I283" i="4"/>
  <c r="I282" i="4"/>
  <c r="I280" i="4"/>
  <c r="I278" i="4"/>
  <c r="I276" i="4"/>
  <c r="I275" i="4"/>
  <c r="I274" i="4"/>
  <c r="I273" i="4"/>
  <c r="I272" i="4"/>
  <c r="I271" i="4"/>
  <c r="I270" i="4"/>
  <c r="I269" i="4"/>
  <c r="I268" i="4"/>
  <c r="I267" i="4"/>
  <c r="I266" i="4"/>
  <c r="I265" i="4"/>
  <c r="I257" i="4"/>
  <c r="I258" i="4"/>
  <c r="I259" i="4"/>
  <c r="I260" i="4"/>
  <c r="I261" i="4"/>
  <c r="I262" i="4"/>
  <c r="I263" i="4"/>
  <c r="I253" i="4"/>
  <c r="I254" i="4"/>
  <c r="I255" i="4"/>
  <c r="I256" i="4"/>
  <c r="I252" i="4"/>
  <c r="I248" i="4"/>
  <c r="I247" i="4"/>
  <c r="I246" i="4"/>
  <c r="I244" i="4"/>
  <c r="I243" i="4"/>
  <c r="I242" i="4"/>
  <c r="I240" i="4"/>
  <c r="I239" i="4"/>
  <c r="I238" i="4"/>
  <c r="I237" i="4"/>
  <c r="I235" i="4"/>
  <c r="I234" i="4"/>
  <c r="I232" i="4"/>
  <c r="I231" i="4"/>
  <c r="I230" i="4"/>
  <c r="I279" i="4"/>
  <c r="I223" i="4"/>
  <c r="I222" i="4"/>
  <c r="C95" i="10"/>
  <c r="F227" i="4" l="1"/>
  <c r="G245" i="4"/>
  <c r="I245" i="4" s="1"/>
  <c r="I241" i="4"/>
  <c r="G236" i="4"/>
  <c r="I236" i="4" s="1"/>
  <c r="G233" i="4"/>
  <c r="I233" i="4" s="1"/>
  <c r="I227" i="4"/>
  <c r="I277" i="4"/>
  <c r="E238" i="3" l="1"/>
  <c r="E239" i="3"/>
  <c r="E240" i="3"/>
  <c r="E241" i="3"/>
  <c r="E242" i="3"/>
  <c r="E243" i="3"/>
  <c r="E244" i="3"/>
  <c r="E245" i="3"/>
  <c r="E246" i="3"/>
  <c r="E237" i="3"/>
  <c r="E235" i="3"/>
  <c r="E234" i="3"/>
  <c r="E231" i="3"/>
  <c r="E232" i="3"/>
  <c r="E230" i="3"/>
  <c r="G223" i="3"/>
  <c r="I223" i="3" s="1"/>
  <c r="F223" i="3"/>
  <c r="E223" i="3"/>
  <c r="G222" i="3"/>
  <c r="I222" i="3" s="1"/>
  <c r="F222" i="3"/>
  <c r="E222" i="3"/>
  <c r="E21" i="7"/>
  <c r="D21" i="7"/>
  <c r="E20" i="7"/>
  <c r="D20" i="7"/>
  <c r="E19" i="7"/>
  <c r="D19" i="7"/>
  <c r="C65" i="10" l="1"/>
  <c r="C34" i="10" l="1"/>
  <c r="D182" i="3" l="1"/>
  <c r="D183" i="3"/>
  <c r="C106" i="10" l="1"/>
  <c r="C78" i="10"/>
  <c r="C62" i="10"/>
  <c r="C60" i="10"/>
  <c r="C54" i="10"/>
  <c r="C52" i="10" l="1"/>
  <c r="C10" i="10"/>
  <c r="C115" i="10" l="1"/>
  <c r="K15" i="5"/>
  <c r="K14" i="5"/>
  <c r="K13" i="5"/>
  <c r="K12" i="5"/>
  <c r="K11" i="5"/>
  <c r="H182" i="3"/>
  <c r="K16" i="5" l="1"/>
  <c r="D79" i="5" s="1"/>
  <c r="D75" i="5"/>
  <c r="F75" i="5" s="1"/>
  <c r="G75" i="1" s="1"/>
  <c r="D37" i="5"/>
  <c r="F37" i="5" s="1"/>
  <c r="G37" i="1" s="1"/>
  <c r="G155" i="1"/>
  <c r="G156" i="1"/>
  <c r="G157" i="1"/>
  <c r="G158" i="1"/>
  <c r="G159" i="1"/>
  <c r="F27" i="1"/>
  <c r="F28" i="1"/>
  <c r="F29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8" i="1"/>
  <c r="F69" i="1"/>
  <c r="F71" i="1"/>
  <c r="F72" i="1"/>
  <c r="F74" i="1"/>
  <c r="F75" i="1"/>
  <c r="F77" i="1"/>
  <c r="F78" i="1"/>
  <c r="F79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1" i="1"/>
  <c r="F142" i="1"/>
  <c r="F144" i="1"/>
  <c r="F145" i="1"/>
  <c r="F147" i="1"/>
  <c r="F148" i="1"/>
  <c r="F150" i="1"/>
  <c r="F151" i="1"/>
  <c r="F152" i="1"/>
  <c r="F155" i="1"/>
  <c r="F156" i="1"/>
  <c r="F157" i="1"/>
  <c r="F158" i="1"/>
  <c r="F159" i="1"/>
  <c r="F160" i="1"/>
  <c r="F162" i="1"/>
  <c r="F164" i="1"/>
  <c r="F165" i="1"/>
  <c r="F166" i="1"/>
  <c r="F167" i="1"/>
  <c r="F168" i="1"/>
  <c r="F169" i="1"/>
  <c r="F170" i="1"/>
  <c r="F171" i="1"/>
  <c r="F172" i="1"/>
  <c r="F173" i="1"/>
  <c r="F175" i="1"/>
  <c r="F176" i="1"/>
  <c r="F178" i="1"/>
  <c r="F179" i="1"/>
  <c r="F180" i="1"/>
  <c r="F181" i="1"/>
  <c r="F182" i="1"/>
  <c r="F183" i="1"/>
  <c r="F184" i="1"/>
  <c r="F185" i="1"/>
  <c r="F187" i="1"/>
  <c r="F188" i="1"/>
  <c r="F189" i="1"/>
  <c r="F190" i="1"/>
  <c r="F191" i="1"/>
  <c r="F193" i="1"/>
  <c r="F194" i="1"/>
  <c r="F195" i="1"/>
  <c r="F196" i="1"/>
  <c r="F197" i="1"/>
  <c r="F198" i="1"/>
  <c r="F200" i="1"/>
  <c r="F201" i="1"/>
  <c r="F202" i="1"/>
  <c r="F204" i="1"/>
  <c r="F205" i="1"/>
  <c r="F206" i="1"/>
  <c r="F208" i="1"/>
  <c r="F209" i="1"/>
  <c r="F210" i="1"/>
  <c r="F211" i="1"/>
  <c r="F212" i="1"/>
  <c r="F213" i="1"/>
  <c r="F222" i="1"/>
  <c r="F223" i="1"/>
  <c r="F227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50" i="1"/>
  <c r="F252" i="1"/>
  <c r="F253" i="1"/>
  <c r="F254" i="1"/>
  <c r="F255" i="1"/>
  <c r="F256" i="1"/>
  <c r="F257" i="1"/>
  <c r="F258" i="1"/>
  <c r="F259" i="1"/>
  <c r="F261" i="1"/>
  <c r="F262" i="1"/>
  <c r="F263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2" i="1"/>
  <c r="F283" i="1"/>
  <c r="F284" i="1"/>
  <c r="F285" i="1"/>
  <c r="F287" i="1"/>
  <c r="F288" i="1"/>
  <c r="F289" i="1"/>
  <c r="F290" i="1"/>
  <c r="F291" i="1"/>
  <c r="F293" i="1"/>
  <c r="F294" i="1"/>
  <c r="F296" i="1"/>
  <c r="F297" i="1"/>
  <c r="F299" i="1"/>
  <c r="F300" i="1"/>
  <c r="F301" i="1"/>
  <c r="F302" i="1"/>
  <c r="F303" i="1"/>
  <c r="F304" i="1"/>
  <c r="D222" i="1"/>
  <c r="E222" i="1" s="1"/>
  <c r="D223" i="1"/>
  <c r="E223" i="1" s="1"/>
  <c r="F18" i="9"/>
  <c r="F17" i="6" s="1"/>
  <c r="F19" i="9"/>
  <c r="F18" i="6" s="1"/>
  <c r="F20" i="9"/>
  <c r="F19" i="6" s="1"/>
  <c r="F21" i="9"/>
  <c r="F20" i="6" s="1"/>
  <c r="F22" i="9"/>
  <c r="F21" i="6" s="1"/>
  <c r="I6" i="8"/>
  <c r="E8" i="6" s="1"/>
  <c r="I15" i="8"/>
  <c r="E17" i="6" s="1"/>
  <c r="I16" i="8"/>
  <c r="E18" i="6" s="1"/>
  <c r="I17" i="8"/>
  <c r="E19" i="6" s="1"/>
  <c r="I18" i="8"/>
  <c r="E20" i="6" s="1"/>
  <c r="I19" i="8"/>
  <c r="E21" i="6" s="1"/>
  <c r="F15" i="7"/>
  <c r="H15" i="7" s="1"/>
  <c r="C15" i="6" s="1"/>
  <c r="F16" i="7"/>
  <c r="H16" i="7" s="1"/>
  <c r="C16" i="6" s="1"/>
  <c r="F17" i="7"/>
  <c r="H17" i="7" s="1"/>
  <c r="C17" i="6" s="1"/>
  <c r="F18" i="7"/>
  <c r="H18" i="7" s="1"/>
  <c r="C18" i="6" s="1"/>
  <c r="F19" i="7"/>
  <c r="H19" i="7" s="1"/>
  <c r="C19" i="6" s="1"/>
  <c r="F20" i="7"/>
  <c r="H20" i="7" s="1"/>
  <c r="C20" i="6" s="1"/>
  <c r="F21" i="7"/>
  <c r="H21" i="7" s="1"/>
  <c r="C21" i="6" s="1"/>
  <c r="F10" i="7"/>
  <c r="F9" i="7"/>
  <c r="F8" i="7"/>
  <c r="F49" i="5"/>
  <c r="G49" i="1" s="1"/>
  <c r="F122" i="5"/>
  <c r="G122" i="1" s="1"/>
  <c r="F153" i="5"/>
  <c r="F160" i="5"/>
  <c r="G160" i="1" s="1"/>
  <c r="F161" i="5"/>
  <c r="G161" i="1" s="1"/>
  <c r="F162" i="5"/>
  <c r="G162" i="1" s="1"/>
  <c r="F163" i="5"/>
  <c r="F164" i="5"/>
  <c r="G164" i="1" s="1"/>
  <c r="F165" i="5"/>
  <c r="G165" i="1" s="1"/>
  <c r="F166" i="5"/>
  <c r="G166" i="1" s="1"/>
  <c r="F167" i="5"/>
  <c r="G167" i="1" s="1"/>
  <c r="F168" i="5"/>
  <c r="G168" i="1" s="1"/>
  <c r="F169" i="5"/>
  <c r="G169" i="1" s="1"/>
  <c r="F170" i="5"/>
  <c r="G170" i="1" s="1"/>
  <c r="F171" i="5"/>
  <c r="G171" i="1" s="1"/>
  <c r="F172" i="5"/>
  <c r="G172" i="1" s="1"/>
  <c r="F173" i="5"/>
  <c r="G173" i="1" s="1"/>
  <c r="F174" i="5"/>
  <c r="F175" i="5"/>
  <c r="G175" i="1" s="1"/>
  <c r="F176" i="5"/>
  <c r="G176" i="1" s="1"/>
  <c r="F177" i="5"/>
  <c r="F178" i="5"/>
  <c r="G178" i="1" s="1"/>
  <c r="F179" i="5"/>
  <c r="G179" i="1" s="1"/>
  <c r="F180" i="5"/>
  <c r="G180" i="1" s="1"/>
  <c r="F181" i="5"/>
  <c r="G181" i="1" s="1"/>
  <c r="F182" i="5"/>
  <c r="G182" i="1" s="1"/>
  <c r="F183" i="5"/>
  <c r="G183" i="1" s="1"/>
  <c r="F184" i="5"/>
  <c r="G184" i="1" s="1"/>
  <c r="F185" i="5"/>
  <c r="G185" i="1" s="1"/>
  <c r="F186" i="5"/>
  <c r="F187" i="5"/>
  <c r="G187" i="1" s="1"/>
  <c r="F188" i="5"/>
  <c r="G188" i="1" s="1"/>
  <c r="F189" i="5"/>
  <c r="G189" i="1" s="1"/>
  <c r="F190" i="5"/>
  <c r="G190" i="1" s="1"/>
  <c r="F191" i="5"/>
  <c r="G191" i="1" s="1"/>
  <c r="F192" i="5"/>
  <c r="F193" i="5"/>
  <c r="G193" i="1" s="1"/>
  <c r="F194" i="5"/>
  <c r="G194" i="1" s="1"/>
  <c r="F195" i="5"/>
  <c r="G195" i="1" s="1"/>
  <c r="F196" i="5"/>
  <c r="G196" i="1" s="1"/>
  <c r="F197" i="5"/>
  <c r="G197" i="1" s="1"/>
  <c r="F198" i="5"/>
  <c r="G198" i="1" s="1"/>
  <c r="F199" i="5"/>
  <c r="F200" i="5"/>
  <c r="G200" i="1" s="1"/>
  <c r="F201" i="5"/>
  <c r="G201" i="1" s="1"/>
  <c r="F202" i="5"/>
  <c r="G202" i="1" s="1"/>
  <c r="F203" i="5"/>
  <c r="F204" i="5"/>
  <c r="G204" i="1" s="1"/>
  <c r="F205" i="5"/>
  <c r="G205" i="1" s="1"/>
  <c r="F206" i="5"/>
  <c r="G206" i="1" s="1"/>
  <c r="F207" i="5"/>
  <c r="F208" i="5"/>
  <c r="G208" i="1" s="1"/>
  <c r="F209" i="5"/>
  <c r="G209" i="1" s="1"/>
  <c r="F210" i="5"/>
  <c r="G210" i="1" s="1"/>
  <c r="F211" i="5"/>
  <c r="G211" i="1" s="1"/>
  <c r="F212" i="5"/>
  <c r="G212" i="1" s="1"/>
  <c r="F213" i="5"/>
  <c r="G213" i="1" s="1"/>
  <c r="F214" i="5"/>
  <c r="F215" i="5"/>
  <c r="F222" i="5"/>
  <c r="G222" i="1" s="1"/>
  <c r="F223" i="5"/>
  <c r="G223" i="1" s="1"/>
  <c r="F227" i="5"/>
  <c r="G227" i="1" s="1"/>
  <c r="F228" i="5"/>
  <c r="G228" i="1" s="1"/>
  <c r="F229" i="5"/>
  <c r="F230" i="5"/>
  <c r="G230" i="1" s="1"/>
  <c r="F231" i="5"/>
  <c r="G231" i="1" s="1"/>
  <c r="F232" i="5"/>
  <c r="G232" i="1" s="1"/>
  <c r="F233" i="5"/>
  <c r="G233" i="1" s="1"/>
  <c r="F234" i="5"/>
  <c r="G234" i="1" s="1"/>
  <c r="F235" i="5"/>
  <c r="G235" i="1" s="1"/>
  <c r="F236" i="5"/>
  <c r="G236" i="1" s="1"/>
  <c r="F237" i="5"/>
  <c r="G237" i="1" s="1"/>
  <c r="F238" i="5"/>
  <c r="G238" i="1" s="1"/>
  <c r="F239" i="5"/>
  <c r="G239" i="1" s="1"/>
  <c r="F240" i="5"/>
  <c r="G240" i="1" s="1"/>
  <c r="F241" i="5"/>
  <c r="G241" i="1" s="1"/>
  <c r="F242" i="5"/>
  <c r="G242" i="1" s="1"/>
  <c r="F243" i="5"/>
  <c r="G243" i="1" s="1"/>
  <c r="F244" i="5"/>
  <c r="G244" i="1" s="1"/>
  <c r="F245" i="5"/>
  <c r="G245" i="1" s="1"/>
  <c r="F246" i="5"/>
  <c r="G246" i="1" s="1"/>
  <c r="F247" i="5"/>
  <c r="G247" i="1" s="1"/>
  <c r="F248" i="5"/>
  <c r="G248" i="1" s="1"/>
  <c r="F249" i="5"/>
  <c r="F250" i="5"/>
  <c r="G250" i="1" s="1"/>
  <c r="F251" i="5"/>
  <c r="F252" i="5"/>
  <c r="G252" i="1" s="1"/>
  <c r="F253" i="5"/>
  <c r="G253" i="1" s="1"/>
  <c r="F254" i="5"/>
  <c r="G254" i="1" s="1"/>
  <c r="F255" i="5"/>
  <c r="G255" i="1" s="1"/>
  <c r="F256" i="5"/>
  <c r="G256" i="1" s="1"/>
  <c r="F257" i="5"/>
  <c r="G257" i="1" s="1"/>
  <c r="F258" i="5"/>
  <c r="G258" i="1" s="1"/>
  <c r="F259" i="5"/>
  <c r="G259" i="1" s="1"/>
  <c r="F260" i="5"/>
  <c r="F261" i="5"/>
  <c r="G261" i="1" s="1"/>
  <c r="F262" i="5"/>
  <c r="G262" i="1" s="1"/>
  <c r="F263" i="5"/>
  <c r="G263" i="1" s="1"/>
  <c r="F264" i="5"/>
  <c r="F265" i="5"/>
  <c r="G265" i="1" s="1"/>
  <c r="F266" i="5"/>
  <c r="G266" i="1" s="1"/>
  <c r="F267" i="5"/>
  <c r="G267" i="1" s="1"/>
  <c r="F268" i="5"/>
  <c r="G268" i="1" s="1"/>
  <c r="F269" i="5"/>
  <c r="G269" i="1" s="1"/>
  <c r="F270" i="5"/>
  <c r="G270" i="1" s="1"/>
  <c r="F271" i="5"/>
  <c r="G271" i="1" s="1"/>
  <c r="F272" i="5"/>
  <c r="G272" i="1" s="1"/>
  <c r="F273" i="5"/>
  <c r="G273" i="1" s="1"/>
  <c r="F274" i="5"/>
  <c r="G274" i="1" s="1"/>
  <c r="F275" i="5"/>
  <c r="G275" i="1" s="1"/>
  <c r="F276" i="5"/>
  <c r="G276" i="1" s="1"/>
  <c r="F277" i="5"/>
  <c r="G277" i="1" s="1"/>
  <c r="F278" i="5"/>
  <c r="G278" i="1" s="1"/>
  <c r="F279" i="5"/>
  <c r="G279" i="1" s="1"/>
  <c r="F280" i="5"/>
  <c r="G280" i="1" s="1"/>
  <c r="F281" i="5"/>
  <c r="F282" i="5"/>
  <c r="G282" i="1" s="1"/>
  <c r="F283" i="5"/>
  <c r="G283" i="1" s="1"/>
  <c r="F284" i="5"/>
  <c r="G284" i="1" s="1"/>
  <c r="F285" i="5"/>
  <c r="G285" i="1" s="1"/>
  <c r="F286" i="5"/>
  <c r="F287" i="5"/>
  <c r="G287" i="1" s="1"/>
  <c r="F288" i="5"/>
  <c r="G288" i="1" s="1"/>
  <c r="F289" i="5"/>
  <c r="G289" i="1" s="1"/>
  <c r="F290" i="5"/>
  <c r="G290" i="1" s="1"/>
  <c r="F291" i="5"/>
  <c r="G291" i="1" s="1"/>
  <c r="F292" i="5"/>
  <c r="F293" i="5"/>
  <c r="G293" i="1" s="1"/>
  <c r="F294" i="5"/>
  <c r="G294" i="1" s="1"/>
  <c r="F295" i="5"/>
  <c r="F296" i="5"/>
  <c r="G296" i="1" s="1"/>
  <c r="F297" i="5"/>
  <c r="G297" i="1" s="1"/>
  <c r="F298" i="5"/>
  <c r="F299" i="5"/>
  <c r="G299" i="1" s="1"/>
  <c r="F300" i="5"/>
  <c r="G300" i="1" s="1"/>
  <c r="F301" i="5"/>
  <c r="G301" i="1" s="1"/>
  <c r="F302" i="5"/>
  <c r="G302" i="1" s="1"/>
  <c r="F303" i="5"/>
  <c r="G303" i="1" s="1"/>
  <c r="F304" i="5"/>
  <c r="G304" i="1" s="1"/>
  <c r="D18" i="5" l="1"/>
  <c r="F18" i="5" s="1"/>
  <c r="G18" i="1" s="1"/>
  <c r="D56" i="5"/>
  <c r="F56" i="5" s="1"/>
  <c r="G56" i="1" s="1"/>
  <c r="D38" i="5"/>
  <c r="F38" i="5" s="1"/>
  <c r="G38" i="1" s="1"/>
  <c r="D21" i="5"/>
  <c r="F21" i="5" s="1"/>
  <c r="G21" i="1" s="1"/>
  <c r="D57" i="5"/>
  <c r="F57" i="5" s="1"/>
  <c r="G57" i="1" s="1"/>
  <c r="D14" i="5"/>
  <c r="F14" i="5" s="1"/>
  <c r="G14" i="1" s="1"/>
  <c r="D28" i="5"/>
  <c r="F28" i="5" s="1"/>
  <c r="G28" i="1" s="1"/>
  <c r="D45" i="5"/>
  <c r="F45" i="5" s="1"/>
  <c r="G45" i="1" s="1"/>
  <c r="D64" i="5"/>
  <c r="F64" i="5" s="1"/>
  <c r="G64" i="1" s="1"/>
  <c r="D13" i="5"/>
  <c r="F13" i="5" s="1"/>
  <c r="G13" i="1" s="1"/>
  <c r="D29" i="5"/>
  <c r="F29" i="5" s="1"/>
  <c r="G29" i="1" s="1"/>
  <c r="D46" i="5"/>
  <c r="F46" i="5" s="1"/>
  <c r="G46" i="1" s="1"/>
  <c r="D65" i="5"/>
  <c r="F65" i="5" s="1"/>
  <c r="G65" i="1" s="1"/>
  <c r="D16" i="5"/>
  <c r="F16" i="5" s="1"/>
  <c r="G16" i="1" s="1"/>
  <c r="D24" i="5"/>
  <c r="F24" i="5" s="1"/>
  <c r="G24" i="1" s="1"/>
  <c r="D33" i="5"/>
  <c r="F33" i="5" s="1"/>
  <c r="G33" i="1" s="1"/>
  <c r="D41" i="5"/>
  <c r="F41" i="5" s="1"/>
  <c r="G41" i="1" s="1"/>
  <c r="D52" i="5"/>
  <c r="F52" i="5" s="1"/>
  <c r="G52" i="1" s="1"/>
  <c r="D60" i="5"/>
  <c r="F60" i="5" s="1"/>
  <c r="G60" i="1" s="1"/>
  <c r="D69" i="5"/>
  <c r="F69" i="5" s="1"/>
  <c r="G69" i="1" s="1"/>
  <c r="D9" i="5"/>
  <c r="D17" i="5"/>
  <c r="F17" i="5" s="1"/>
  <c r="G17" i="1" s="1"/>
  <c r="D25" i="5"/>
  <c r="F25" i="5" s="1"/>
  <c r="G25" i="1" s="1"/>
  <c r="D34" i="5"/>
  <c r="F34" i="5" s="1"/>
  <c r="G34" i="1" s="1"/>
  <c r="D42" i="5"/>
  <c r="F42" i="5" s="1"/>
  <c r="G42" i="1" s="1"/>
  <c r="D53" i="5"/>
  <c r="F53" i="5" s="1"/>
  <c r="G53" i="1" s="1"/>
  <c r="D61" i="5"/>
  <c r="F61" i="5" s="1"/>
  <c r="G61" i="1" s="1"/>
  <c r="D71" i="5"/>
  <c r="F71" i="5" s="1"/>
  <c r="G71" i="1" s="1"/>
  <c r="D77" i="5"/>
  <c r="F77" i="5" s="1"/>
  <c r="G77" i="1" s="1"/>
  <c r="D82" i="5"/>
  <c r="D83" i="5" s="1"/>
  <c r="F79" i="5"/>
  <c r="G79" i="1" s="1"/>
  <c r="D10" i="5"/>
  <c r="D12" i="5"/>
  <c r="D20" i="5"/>
  <c r="F20" i="5" s="1"/>
  <c r="G20" i="1" s="1"/>
  <c r="D22" i="5"/>
  <c r="F22" i="5" s="1"/>
  <c r="G22" i="1" s="1"/>
  <c r="D27" i="5"/>
  <c r="F27" i="5" s="1"/>
  <c r="G27" i="1" s="1"/>
  <c r="D31" i="5"/>
  <c r="F31" i="5" s="1"/>
  <c r="G31" i="1" s="1"/>
  <c r="D35" i="5"/>
  <c r="F35" i="5" s="1"/>
  <c r="G35" i="1" s="1"/>
  <c r="D39" i="5"/>
  <c r="F39" i="5" s="1"/>
  <c r="G39" i="1" s="1"/>
  <c r="D43" i="5"/>
  <c r="F43" i="5" s="1"/>
  <c r="G43" i="1" s="1"/>
  <c r="D47" i="5"/>
  <c r="F47" i="5" s="1"/>
  <c r="G47" i="1" s="1"/>
  <c r="D54" i="5"/>
  <c r="F54" i="5" s="1"/>
  <c r="G54" i="1" s="1"/>
  <c r="D58" i="5"/>
  <c r="F58" i="5" s="1"/>
  <c r="G58" i="1" s="1"/>
  <c r="D62" i="5"/>
  <c r="F62" i="5" s="1"/>
  <c r="G62" i="1" s="1"/>
  <c r="D66" i="5"/>
  <c r="F66" i="5" s="1"/>
  <c r="G66" i="1" s="1"/>
  <c r="D72" i="5"/>
  <c r="F72" i="5" s="1"/>
  <c r="G72" i="1" s="1"/>
  <c r="D78" i="5"/>
  <c r="F78" i="5" s="1"/>
  <c r="G78" i="1" s="1"/>
  <c r="D11" i="5"/>
  <c r="D15" i="5"/>
  <c r="F15" i="5" s="1"/>
  <c r="G15" i="1" s="1"/>
  <c r="D19" i="5"/>
  <c r="F19" i="5" s="1"/>
  <c r="G19" i="1" s="1"/>
  <c r="D23" i="5"/>
  <c r="F23" i="5" s="1"/>
  <c r="G23" i="1" s="1"/>
  <c r="D26" i="5"/>
  <c r="F26" i="5" s="1"/>
  <c r="G26" i="1" s="1"/>
  <c r="D32" i="5"/>
  <c r="F32" i="5" s="1"/>
  <c r="G32" i="1" s="1"/>
  <c r="D36" i="5"/>
  <c r="F36" i="5" s="1"/>
  <c r="G36" i="1" s="1"/>
  <c r="D40" i="5"/>
  <c r="F40" i="5" s="1"/>
  <c r="G40" i="1" s="1"/>
  <c r="D44" i="5"/>
  <c r="F44" i="5" s="1"/>
  <c r="G44" i="1" s="1"/>
  <c r="D48" i="5"/>
  <c r="F48" i="5" s="1"/>
  <c r="G48" i="1" s="1"/>
  <c r="D55" i="5"/>
  <c r="F55" i="5" s="1"/>
  <c r="G55" i="1" s="1"/>
  <c r="D59" i="5"/>
  <c r="F59" i="5" s="1"/>
  <c r="G59" i="1" s="1"/>
  <c r="D63" i="5"/>
  <c r="F63" i="5" s="1"/>
  <c r="G63" i="1" s="1"/>
  <c r="D68" i="5"/>
  <c r="F68" i="5" s="1"/>
  <c r="G68" i="1" s="1"/>
  <c r="D74" i="5"/>
  <c r="F74" i="5" s="1"/>
  <c r="G74" i="1" s="1"/>
  <c r="I84" i="4"/>
  <c r="F84" i="1" s="1"/>
  <c r="I83" i="4"/>
  <c r="F83" i="1" s="1"/>
  <c r="I82" i="4"/>
  <c r="F82" i="1" s="1"/>
  <c r="I19" i="4"/>
  <c r="F19" i="1" s="1"/>
  <c r="I228" i="4"/>
  <c r="F228" i="1" s="1"/>
  <c r="I49" i="4"/>
  <c r="F49" i="1" s="1"/>
  <c r="F189" i="3"/>
  <c r="G189" i="3" s="1"/>
  <c r="I189" i="3" s="1"/>
  <c r="D189" i="1" s="1"/>
  <c r="E189" i="1" s="1"/>
  <c r="F190" i="3"/>
  <c r="G190" i="3" s="1"/>
  <c r="I190" i="3" s="1"/>
  <c r="D190" i="1" s="1"/>
  <c r="E190" i="1" s="1"/>
  <c r="I161" i="4"/>
  <c r="F161" i="1" s="1"/>
  <c r="I122" i="4"/>
  <c r="F122" i="1" s="1"/>
  <c r="F82" i="5" l="1"/>
  <c r="G82" i="1" s="1"/>
  <c r="D84" i="5"/>
  <c r="F83" i="5"/>
  <c r="G83" i="1" s="1"/>
  <c r="I24" i="4"/>
  <c r="F24" i="1" s="1"/>
  <c r="I16" i="4"/>
  <c r="F16" i="1" s="1"/>
  <c r="I11" i="4"/>
  <c r="F11" i="1" s="1"/>
  <c r="I10" i="4"/>
  <c r="F10" i="1" s="1"/>
  <c r="I9" i="4"/>
  <c r="F9" i="1" s="1"/>
  <c r="I18" i="4"/>
  <c r="F18" i="1" s="1"/>
  <c r="I20" i="4"/>
  <c r="F20" i="1" s="1"/>
  <c r="I22" i="4"/>
  <c r="F22" i="1" s="1"/>
  <c r="I14" i="4"/>
  <c r="F14" i="1" s="1"/>
  <c r="I12" i="4"/>
  <c r="F12" i="1" s="1"/>
  <c r="I23" i="4"/>
  <c r="F23" i="1" s="1"/>
  <c r="I15" i="4"/>
  <c r="F15" i="1" s="1"/>
  <c r="I21" i="4"/>
  <c r="F21" i="1" s="1"/>
  <c r="I26" i="4"/>
  <c r="F26" i="1" s="1"/>
  <c r="I25" i="4"/>
  <c r="F25" i="1" s="1"/>
  <c r="I17" i="4"/>
  <c r="F17" i="1" s="1"/>
  <c r="I13" i="4"/>
  <c r="F13" i="1" s="1"/>
  <c r="F304" i="3"/>
  <c r="G304" i="3" s="1"/>
  <c r="I304" i="3" s="1"/>
  <c r="D304" i="1" s="1"/>
  <c r="E304" i="1" s="1"/>
  <c r="F303" i="3"/>
  <c r="G303" i="3" s="1"/>
  <c r="I303" i="3" s="1"/>
  <c r="D303" i="1" s="1"/>
  <c r="E303" i="1" s="1"/>
  <c r="F302" i="3"/>
  <c r="G302" i="3" s="1"/>
  <c r="I302" i="3" s="1"/>
  <c r="D302" i="1" s="1"/>
  <c r="E302" i="1" s="1"/>
  <c r="F301" i="3"/>
  <c r="G301" i="3" s="1"/>
  <c r="I301" i="3" s="1"/>
  <c r="D301" i="1" s="1"/>
  <c r="E301" i="1" s="1"/>
  <c r="F300" i="3"/>
  <c r="G300" i="3" s="1"/>
  <c r="I300" i="3" s="1"/>
  <c r="D300" i="1" s="1"/>
  <c r="E300" i="1" s="1"/>
  <c r="F299" i="3"/>
  <c r="G299" i="3" s="1"/>
  <c r="I299" i="3" s="1"/>
  <c r="D299" i="1" s="1"/>
  <c r="E299" i="1" s="1"/>
  <c r="F297" i="3"/>
  <c r="G297" i="3" s="1"/>
  <c r="I297" i="3" s="1"/>
  <c r="D297" i="1" s="1"/>
  <c r="E297" i="1" s="1"/>
  <c r="F296" i="3"/>
  <c r="G296" i="3" s="1"/>
  <c r="I296" i="3" s="1"/>
  <c r="D296" i="1" s="1"/>
  <c r="E296" i="1" s="1"/>
  <c r="F294" i="3"/>
  <c r="G294" i="3" s="1"/>
  <c r="I294" i="3" s="1"/>
  <c r="D294" i="1" s="1"/>
  <c r="E294" i="1" s="1"/>
  <c r="F293" i="3"/>
  <c r="G293" i="3" s="1"/>
  <c r="I293" i="3" s="1"/>
  <c r="D293" i="1" s="1"/>
  <c r="E293" i="1" s="1"/>
  <c r="F291" i="3"/>
  <c r="G291" i="3" s="1"/>
  <c r="I291" i="3" s="1"/>
  <c r="D291" i="1" s="1"/>
  <c r="E291" i="1" s="1"/>
  <c r="F290" i="3"/>
  <c r="G290" i="3" s="1"/>
  <c r="I290" i="3" s="1"/>
  <c r="D290" i="1" s="1"/>
  <c r="E290" i="1" s="1"/>
  <c r="F289" i="3"/>
  <c r="G289" i="3" s="1"/>
  <c r="I289" i="3" s="1"/>
  <c r="D289" i="1" s="1"/>
  <c r="E289" i="1" s="1"/>
  <c r="G288" i="3"/>
  <c r="I288" i="3" s="1"/>
  <c r="D288" i="1" s="1"/>
  <c r="E288" i="1" s="1"/>
  <c r="F288" i="3"/>
  <c r="F287" i="3"/>
  <c r="G287" i="3" s="1"/>
  <c r="I287" i="3" s="1"/>
  <c r="D287" i="1" s="1"/>
  <c r="E287" i="1" s="1"/>
  <c r="F285" i="3"/>
  <c r="G285" i="3" s="1"/>
  <c r="I285" i="3" s="1"/>
  <c r="D285" i="1" s="1"/>
  <c r="E285" i="1" s="1"/>
  <c r="F284" i="3"/>
  <c r="G284" i="3" s="1"/>
  <c r="I284" i="3" s="1"/>
  <c r="D284" i="1" s="1"/>
  <c r="E284" i="1" s="1"/>
  <c r="F283" i="3"/>
  <c r="G283" i="3" s="1"/>
  <c r="I283" i="3" s="1"/>
  <c r="D283" i="1" s="1"/>
  <c r="E283" i="1" s="1"/>
  <c r="G282" i="3"/>
  <c r="I282" i="3" s="1"/>
  <c r="D282" i="1" s="1"/>
  <c r="E282" i="1" s="1"/>
  <c r="F282" i="3"/>
  <c r="F280" i="3"/>
  <c r="G280" i="3" s="1"/>
  <c r="I280" i="3" s="1"/>
  <c r="D280" i="1" s="1"/>
  <c r="E280" i="1" s="1"/>
  <c r="F279" i="3"/>
  <c r="G279" i="3" s="1"/>
  <c r="I279" i="3" s="1"/>
  <c r="D279" i="1" s="1"/>
  <c r="E279" i="1" s="1"/>
  <c r="F278" i="3"/>
  <c r="G278" i="3" s="1"/>
  <c r="I278" i="3" s="1"/>
  <c r="D278" i="1" s="1"/>
  <c r="E278" i="1" s="1"/>
  <c r="F277" i="3"/>
  <c r="G277" i="3" s="1"/>
  <c r="I277" i="3" s="1"/>
  <c r="D277" i="1" s="1"/>
  <c r="E277" i="1" s="1"/>
  <c r="F276" i="3"/>
  <c r="G276" i="3" s="1"/>
  <c r="I276" i="3" s="1"/>
  <c r="D276" i="1" s="1"/>
  <c r="E276" i="1" s="1"/>
  <c r="F275" i="3"/>
  <c r="G275" i="3" s="1"/>
  <c r="I275" i="3" s="1"/>
  <c r="D275" i="1" s="1"/>
  <c r="E275" i="1" s="1"/>
  <c r="F274" i="3"/>
  <c r="G274" i="3" s="1"/>
  <c r="I274" i="3" s="1"/>
  <c r="D274" i="1" s="1"/>
  <c r="E274" i="1" s="1"/>
  <c r="F273" i="3"/>
  <c r="G273" i="3" s="1"/>
  <c r="I273" i="3" s="1"/>
  <c r="D273" i="1" s="1"/>
  <c r="E273" i="1" s="1"/>
  <c r="G272" i="3"/>
  <c r="I272" i="3" s="1"/>
  <c r="D272" i="1" s="1"/>
  <c r="E272" i="1" s="1"/>
  <c r="F272" i="3"/>
  <c r="F271" i="3"/>
  <c r="G271" i="3" s="1"/>
  <c r="I271" i="3" s="1"/>
  <c r="D271" i="1" s="1"/>
  <c r="E271" i="1" s="1"/>
  <c r="F270" i="3"/>
  <c r="G270" i="3" s="1"/>
  <c r="I270" i="3" s="1"/>
  <c r="D270" i="1" s="1"/>
  <c r="E270" i="1" s="1"/>
  <c r="F269" i="3"/>
  <c r="G269" i="3" s="1"/>
  <c r="I269" i="3" s="1"/>
  <c r="D269" i="1" s="1"/>
  <c r="E269" i="1" s="1"/>
  <c r="F268" i="3"/>
  <c r="G268" i="3" s="1"/>
  <c r="I268" i="3" s="1"/>
  <c r="D268" i="1" s="1"/>
  <c r="E268" i="1" s="1"/>
  <c r="G267" i="3"/>
  <c r="I267" i="3" s="1"/>
  <c r="D267" i="1" s="1"/>
  <c r="E267" i="1" s="1"/>
  <c r="F267" i="3"/>
  <c r="G266" i="3"/>
  <c r="I266" i="3" s="1"/>
  <c r="D266" i="1" s="1"/>
  <c r="E266" i="1" s="1"/>
  <c r="F266" i="3"/>
  <c r="F265" i="3"/>
  <c r="G265" i="3" s="1"/>
  <c r="I265" i="3" s="1"/>
  <c r="D265" i="1" s="1"/>
  <c r="E265" i="1" s="1"/>
  <c r="F263" i="3"/>
  <c r="G263" i="3" s="1"/>
  <c r="I263" i="3" s="1"/>
  <c r="D263" i="1" s="1"/>
  <c r="E263" i="1" s="1"/>
  <c r="F262" i="3"/>
  <c r="G262" i="3" s="1"/>
  <c r="I262" i="3" s="1"/>
  <c r="D262" i="1" s="1"/>
  <c r="E262" i="1" s="1"/>
  <c r="F261" i="3"/>
  <c r="G261" i="3" s="1"/>
  <c r="I261" i="3" s="1"/>
  <c r="D261" i="1" s="1"/>
  <c r="E261" i="1" s="1"/>
  <c r="G259" i="3"/>
  <c r="I259" i="3" s="1"/>
  <c r="D259" i="1" s="1"/>
  <c r="E259" i="1" s="1"/>
  <c r="F259" i="3"/>
  <c r="G258" i="3"/>
  <c r="I258" i="3" s="1"/>
  <c r="D258" i="1" s="1"/>
  <c r="E258" i="1" s="1"/>
  <c r="F258" i="3"/>
  <c r="F257" i="3"/>
  <c r="G257" i="3" s="1"/>
  <c r="I257" i="3" s="1"/>
  <c r="D257" i="1" s="1"/>
  <c r="E257" i="1" s="1"/>
  <c r="G256" i="3"/>
  <c r="I256" i="3" s="1"/>
  <c r="D256" i="1" s="1"/>
  <c r="E256" i="1" s="1"/>
  <c r="F256" i="3"/>
  <c r="F255" i="3"/>
  <c r="G255" i="3" s="1"/>
  <c r="I255" i="3" s="1"/>
  <c r="D255" i="1" s="1"/>
  <c r="E255" i="1" s="1"/>
  <c r="F254" i="3"/>
  <c r="G254" i="3" s="1"/>
  <c r="I254" i="3" s="1"/>
  <c r="D254" i="1" s="1"/>
  <c r="E254" i="1" s="1"/>
  <c r="F253" i="3"/>
  <c r="G253" i="3" s="1"/>
  <c r="I253" i="3" s="1"/>
  <c r="D253" i="1" s="1"/>
  <c r="E253" i="1" s="1"/>
  <c r="F252" i="3"/>
  <c r="G252" i="3" s="1"/>
  <c r="I252" i="3" s="1"/>
  <c r="D252" i="1" s="1"/>
  <c r="E252" i="1" s="1"/>
  <c r="F250" i="3"/>
  <c r="G250" i="3" s="1"/>
  <c r="I250" i="3" s="1"/>
  <c r="D250" i="1" s="1"/>
  <c r="E250" i="1" s="1"/>
  <c r="F248" i="3"/>
  <c r="G248" i="3" s="1"/>
  <c r="I248" i="3" s="1"/>
  <c r="D248" i="1" s="1"/>
  <c r="E248" i="1" s="1"/>
  <c r="F247" i="3"/>
  <c r="G247" i="3" s="1"/>
  <c r="I247" i="3" s="1"/>
  <c r="D247" i="1" s="1"/>
  <c r="E247" i="1" s="1"/>
  <c r="F246" i="3"/>
  <c r="G246" i="3" s="1"/>
  <c r="I246" i="3" s="1"/>
  <c r="D246" i="1" s="1"/>
  <c r="E246" i="1" s="1"/>
  <c r="F245" i="3"/>
  <c r="G245" i="3" s="1"/>
  <c r="I245" i="3" s="1"/>
  <c r="D245" i="1" s="1"/>
  <c r="E245" i="1" s="1"/>
  <c r="F244" i="3"/>
  <c r="G244" i="3" s="1"/>
  <c r="I244" i="3" s="1"/>
  <c r="D244" i="1" s="1"/>
  <c r="E244" i="1" s="1"/>
  <c r="F243" i="3"/>
  <c r="G243" i="3" s="1"/>
  <c r="I243" i="3" s="1"/>
  <c r="D243" i="1" s="1"/>
  <c r="E243" i="1" s="1"/>
  <c r="F242" i="3"/>
  <c r="G242" i="3" s="1"/>
  <c r="I242" i="3" s="1"/>
  <c r="D242" i="1" s="1"/>
  <c r="E242" i="1" s="1"/>
  <c r="F241" i="3"/>
  <c r="G241" i="3" s="1"/>
  <c r="I241" i="3" s="1"/>
  <c r="D241" i="1" s="1"/>
  <c r="E241" i="1" s="1"/>
  <c r="F240" i="3"/>
  <c r="G240" i="3" s="1"/>
  <c r="I240" i="3" s="1"/>
  <c r="D240" i="1" s="1"/>
  <c r="E240" i="1" s="1"/>
  <c r="F239" i="3"/>
  <c r="G239" i="3" s="1"/>
  <c r="I239" i="3" s="1"/>
  <c r="D239" i="1" s="1"/>
  <c r="E239" i="1" s="1"/>
  <c r="F238" i="3"/>
  <c r="G238" i="3" s="1"/>
  <c r="I238" i="3" s="1"/>
  <c r="D238" i="1" s="1"/>
  <c r="E238" i="1" s="1"/>
  <c r="F237" i="3"/>
  <c r="G237" i="3" s="1"/>
  <c r="I237" i="3" s="1"/>
  <c r="D237" i="1" s="1"/>
  <c r="E237" i="1" s="1"/>
  <c r="F236" i="3"/>
  <c r="G236" i="3" s="1"/>
  <c r="I236" i="3" s="1"/>
  <c r="D236" i="1" s="1"/>
  <c r="E236" i="1" s="1"/>
  <c r="F235" i="3"/>
  <c r="G235" i="3" s="1"/>
  <c r="I235" i="3" s="1"/>
  <c r="D235" i="1" s="1"/>
  <c r="E235" i="1" s="1"/>
  <c r="F234" i="3"/>
  <c r="G234" i="3" s="1"/>
  <c r="I234" i="3" s="1"/>
  <c r="D234" i="1" s="1"/>
  <c r="E234" i="1" s="1"/>
  <c r="F233" i="3"/>
  <c r="G233" i="3" s="1"/>
  <c r="I233" i="3" s="1"/>
  <c r="D233" i="1" s="1"/>
  <c r="E233" i="1" s="1"/>
  <c r="F232" i="3"/>
  <c r="G232" i="3" s="1"/>
  <c r="I232" i="3" s="1"/>
  <c r="D232" i="1" s="1"/>
  <c r="E232" i="1" s="1"/>
  <c r="F231" i="3"/>
  <c r="G231" i="3" s="1"/>
  <c r="I231" i="3" s="1"/>
  <c r="D231" i="1" s="1"/>
  <c r="E231" i="1" s="1"/>
  <c r="F230" i="3"/>
  <c r="G230" i="3" s="1"/>
  <c r="I230" i="3" s="1"/>
  <c r="D230" i="1" s="1"/>
  <c r="E230" i="1" s="1"/>
  <c r="F228" i="3"/>
  <c r="G228" i="3" s="1"/>
  <c r="I228" i="3" s="1"/>
  <c r="D228" i="1" s="1"/>
  <c r="E228" i="1" s="1"/>
  <c r="F227" i="3"/>
  <c r="G227" i="3" s="1"/>
  <c r="I227" i="3" s="1"/>
  <c r="D227" i="1" s="1"/>
  <c r="E227" i="1" s="1"/>
  <c r="G213" i="3"/>
  <c r="I213" i="3" s="1"/>
  <c r="D213" i="1" s="1"/>
  <c r="E213" i="1" s="1"/>
  <c r="F213" i="3"/>
  <c r="F212" i="3"/>
  <c r="G212" i="3" s="1"/>
  <c r="I212" i="3" s="1"/>
  <c r="D212" i="1" s="1"/>
  <c r="E212" i="1" s="1"/>
  <c r="F211" i="3"/>
  <c r="G211" i="3" s="1"/>
  <c r="I211" i="3" s="1"/>
  <c r="D211" i="1" s="1"/>
  <c r="E211" i="1" s="1"/>
  <c r="G210" i="3"/>
  <c r="I210" i="3" s="1"/>
  <c r="D210" i="1" s="1"/>
  <c r="E210" i="1" s="1"/>
  <c r="F210" i="3"/>
  <c r="F209" i="3"/>
  <c r="G209" i="3" s="1"/>
  <c r="I209" i="3" s="1"/>
  <c r="D209" i="1" s="1"/>
  <c r="E209" i="1" s="1"/>
  <c r="F208" i="3"/>
  <c r="G208" i="3" s="1"/>
  <c r="I208" i="3" s="1"/>
  <c r="D208" i="1" s="1"/>
  <c r="E208" i="1" s="1"/>
  <c r="F206" i="3"/>
  <c r="G206" i="3" s="1"/>
  <c r="I206" i="3" s="1"/>
  <c r="D206" i="1" s="1"/>
  <c r="E206" i="1" s="1"/>
  <c r="F205" i="3"/>
  <c r="G205" i="3" s="1"/>
  <c r="I205" i="3" s="1"/>
  <c r="D205" i="1" s="1"/>
  <c r="E205" i="1" s="1"/>
  <c r="F204" i="3"/>
  <c r="G204" i="3" s="1"/>
  <c r="I204" i="3" s="1"/>
  <c r="D204" i="1" s="1"/>
  <c r="E204" i="1" s="1"/>
  <c r="F202" i="3"/>
  <c r="G202" i="3" s="1"/>
  <c r="I202" i="3" s="1"/>
  <c r="D202" i="1" s="1"/>
  <c r="E202" i="1" s="1"/>
  <c r="F201" i="3"/>
  <c r="G201" i="3" s="1"/>
  <c r="I201" i="3" s="1"/>
  <c r="D201" i="1" s="1"/>
  <c r="E201" i="1" s="1"/>
  <c r="F200" i="3"/>
  <c r="G200" i="3" s="1"/>
  <c r="I200" i="3" s="1"/>
  <c r="D200" i="1" s="1"/>
  <c r="E200" i="1" s="1"/>
  <c r="F198" i="3"/>
  <c r="G198" i="3" s="1"/>
  <c r="I198" i="3" s="1"/>
  <c r="D198" i="1" s="1"/>
  <c r="E198" i="1" s="1"/>
  <c r="F197" i="3"/>
  <c r="G197" i="3" s="1"/>
  <c r="I197" i="3" s="1"/>
  <c r="D197" i="1" s="1"/>
  <c r="E197" i="1" s="1"/>
  <c r="F196" i="3"/>
  <c r="G196" i="3" s="1"/>
  <c r="I196" i="3" s="1"/>
  <c r="D196" i="1" s="1"/>
  <c r="E196" i="1" s="1"/>
  <c r="F195" i="3"/>
  <c r="G195" i="3" s="1"/>
  <c r="I195" i="3" s="1"/>
  <c r="D195" i="1" s="1"/>
  <c r="E195" i="1" s="1"/>
  <c r="F194" i="3"/>
  <c r="G194" i="3" s="1"/>
  <c r="I194" i="3" s="1"/>
  <c r="D194" i="1" s="1"/>
  <c r="E194" i="1" s="1"/>
  <c r="F193" i="3"/>
  <c r="G193" i="3" s="1"/>
  <c r="I193" i="3" s="1"/>
  <c r="D193" i="1" s="1"/>
  <c r="E193" i="1" s="1"/>
  <c r="F191" i="3"/>
  <c r="G191" i="3" s="1"/>
  <c r="I191" i="3" s="1"/>
  <c r="D191" i="1" s="1"/>
  <c r="E191" i="1" s="1"/>
  <c r="F188" i="3"/>
  <c r="G188" i="3" s="1"/>
  <c r="I188" i="3" s="1"/>
  <c r="D188" i="1" s="1"/>
  <c r="E188" i="1" s="1"/>
  <c r="F187" i="3"/>
  <c r="G187" i="3" s="1"/>
  <c r="I187" i="3" s="1"/>
  <c r="D187" i="1" s="1"/>
  <c r="E187" i="1" s="1"/>
  <c r="F185" i="3"/>
  <c r="G185" i="3" s="1"/>
  <c r="I185" i="3" s="1"/>
  <c r="D185" i="1" s="1"/>
  <c r="E185" i="1" s="1"/>
  <c r="F184" i="3"/>
  <c r="G184" i="3" s="1"/>
  <c r="I184" i="3" s="1"/>
  <c r="D184" i="1" s="1"/>
  <c r="E184" i="1" s="1"/>
  <c r="F183" i="3"/>
  <c r="G183" i="3" s="1"/>
  <c r="I183" i="3" s="1"/>
  <c r="D183" i="1" s="1"/>
  <c r="E183" i="1" s="1"/>
  <c r="F182" i="3"/>
  <c r="G182" i="3" s="1"/>
  <c r="I182" i="3" s="1"/>
  <c r="D182" i="1" s="1"/>
  <c r="E182" i="1" s="1"/>
  <c r="F181" i="3"/>
  <c r="G181" i="3" s="1"/>
  <c r="I181" i="3" s="1"/>
  <c r="D181" i="1" s="1"/>
  <c r="E181" i="1" s="1"/>
  <c r="F180" i="3"/>
  <c r="G180" i="3" s="1"/>
  <c r="I180" i="3" s="1"/>
  <c r="D180" i="1" s="1"/>
  <c r="E180" i="1" s="1"/>
  <c r="F179" i="3"/>
  <c r="G179" i="3" s="1"/>
  <c r="I179" i="3" s="1"/>
  <c r="D179" i="1" s="1"/>
  <c r="E179" i="1" s="1"/>
  <c r="F178" i="3"/>
  <c r="G178" i="3" s="1"/>
  <c r="I178" i="3" s="1"/>
  <c r="D178" i="1" s="1"/>
  <c r="E178" i="1" s="1"/>
  <c r="F176" i="3"/>
  <c r="G176" i="3" s="1"/>
  <c r="I176" i="3" s="1"/>
  <c r="D176" i="1" s="1"/>
  <c r="E176" i="1" s="1"/>
  <c r="D85" i="5" l="1"/>
  <c r="F84" i="5"/>
  <c r="G84" i="1" s="1"/>
  <c r="F175" i="3"/>
  <c r="G175" i="3" s="1"/>
  <c r="I175" i="3" s="1"/>
  <c r="D175" i="1" s="1"/>
  <c r="E175" i="1" s="1"/>
  <c r="F173" i="3"/>
  <c r="G173" i="3" s="1"/>
  <c r="I173" i="3" s="1"/>
  <c r="D173" i="1" s="1"/>
  <c r="E173" i="1" s="1"/>
  <c r="F172" i="3"/>
  <c r="G172" i="3" s="1"/>
  <c r="I172" i="3" s="1"/>
  <c r="D172" i="1" s="1"/>
  <c r="E172" i="1" s="1"/>
  <c r="F171" i="3"/>
  <c r="G171" i="3" s="1"/>
  <c r="I171" i="3" s="1"/>
  <c r="D171" i="1" s="1"/>
  <c r="E171" i="1" s="1"/>
  <c r="F170" i="3"/>
  <c r="G170" i="3" s="1"/>
  <c r="I170" i="3" s="1"/>
  <c r="D170" i="1" s="1"/>
  <c r="E170" i="1" s="1"/>
  <c r="F169" i="3"/>
  <c r="G169" i="3" s="1"/>
  <c r="I169" i="3" s="1"/>
  <c r="D169" i="1" s="1"/>
  <c r="E169" i="1" s="1"/>
  <c r="F168" i="3"/>
  <c r="G168" i="3" s="1"/>
  <c r="I168" i="3" s="1"/>
  <c r="D168" i="1" s="1"/>
  <c r="E168" i="1" s="1"/>
  <c r="F167" i="3"/>
  <c r="G167" i="3" s="1"/>
  <c r="I167" i="3" s="1"/>
  <c r="D167" i="1" s="1"/>
  <c r="E167" i="1" s="1"/>
  <c r="F166" i="3"/>
  <c r="G166" i="3" s="1"/>
  <c r="I166" i="3" s="1"/>
  <c r="D166" i="1" s="1"/>
  <c r="E166" i="1" s="1"/>
  <c r="F165" i="3"/>
  <c r="G165" i="3" s="1"/>
  <c r="I165" i="3" s="1"/>
  <c r="D165" i="1" s="1"/>
  <c r="E165" i="1" s="1"/>
  <c r="F164" i="3"/>
  <c r="G164" i="3" s="1"/>
  <c r="I164" i="3" s="1"/>
  <c r="D164" i="1" s="1"/>
  <c r="E164" i="1" s="1"/>
  <c r="F162" i="3"/>
  <c r="G162" i="3" s="1"/>
  <c r="I162" i="3" s="1"/>
  <c r="D162" i="1" s="1"/>
  <c r="E162" i="1" s="1"/>
  <c r="F161" i="3"/>
  <c r="G161" i="3" s="1"/>
  <c r="I161" i="3" s="1"/>
  <c r="D161" i="1" s="1"/>
  <c r="E161" i="1" s="1"/>
  <c r="F160" i="3"/>
  <c r="G160" i="3" s="1"/>
  <c r="I160" i="3" s="1"/>
  <c r="D160" i="1" s="1"/>
  <c r="E160" i="1" s="1"/>
  <c r="D86" i="5" l="1"/>
  <c r="F85" i="5"/>
  <c r="G85" i="1" s="1"/>
  <c r="F10" i="3"/>
  <c r="G10" i="3" s="1"/>
  <c r="F11" i="3"/>
  <c r="G11" i="3" s="1"/>
  <c r="F12" i="3"/>
  <c r="G12" i="3" s="1"/>
  <c r="F13" i="3"/>
  <c r="G13" i="3" s="1"/>
  <c r="F14" i="3"/>
  <c r="G14" i="3" s="1"/>
  <c r="F15" i="3"/>
  <c r="G15" i="3" s="1"/>
  <c r="F16" i="3"/>
  <c r="G16" i="3" s="1"/>
  <c r="F17" i="3"/>
  <c r="G17" i="3" s="1"/>
  <c r="F18" i="3"/>
  <c r="G18" i="3" s="1"/>
  <c r="F19" i="3"/>
  <c r="G19" i="3" s="1"/>
  <c r="F20" i="3"/>
  <c r="G20" i="3" s="1"/>
  <c r="F21" i="3"/>
  <c r="G21" i="3" s="1"/>
  <c r="F22" i="3"/>
  <c r="G22" i="3" s="1"/>
  <c r="F23" i="3"/>
  <c r="G23" i="3" s="1"/>
  <c r="I23" i="3" s="1"/>
  <c r="D23" i="1" s="1"/>
  <c r="E23" i="1" s="1"/>
  <c r="F24" i="3"/>
  <c r="G24" i="3" s="1"/>
  <c r="I24" i="3" s="1"/>
  <c r="D24" i="1" s="1"/>
  <c r="E24" i="1" s="1"/>
  <c r="F25" i="3"/>
  <c r="G25" i="3" s="1"/>
  <c r="I25" i="3" s="1"/>
  <c r="D25" i="1" s="1"/>
  <c r="E25" i="1" s="1"/>
  <c r="F26" i="3"/>
  <c r="G26" i="3" s="1"/>
  <c r="I26" i="3" s="1"/>
  <c r="D26" i="1" s="1"/>
  <c r="E26" i="1" s="1"/>
  <c r="F27" i="3"/>
  <c r="G27" i="3" s="1"/>
  <c r="I27" i="3" s="1"/>
  <c r="D27" i="1" s="1"/>
  <c r="E27" i="1" s="1"/>
  <c r="F28" i="3"/>
  <c r="G28" i="3" s="1"/>
  <c r="I28" i="3" s="1"/>
  <c r="D28" i="1" s="1"/>
  <c r="E28" i="1" s="1"/>
  <c r="F29" i="3"/>
  <c r="G29" i="3" s="1"/>
  <c r="I29" i="3" s="1"/>
  <c r="D29" i="1" s="1"/>
  <c r="E29" i="1" s="1"/>
  <c r="F31" i="3"/>
  <c r="G31" i="3" s="1"/>
  <c r="I31" i="3" s="1"/>
  <c r="D31" i="1" s="1"/>
  <c r="E31" i="1" s="1"/>
  <c r="F32" i="3"/>
  <c r="G32" i="3" s="1"/>
  <c r="I32" i="3" s="1"/>
  <c r="D32" i="1" s="1"/>
  <c r="E32" i="1" s="1"/>
  <c r="F33" i="3"/>
  <c r="G33" i="3" s="1"/>
  <c r="I33" i="3" s="1"/>
  <c r="D33" i="1" s="1"/>
  <c r="E33" i="1" s="1"/>
  <c r="F34" i="3"/>
  <c r="G34" i="3" s="1"/>
  <c r="I34" i="3" s="1"/>
  <c r="D34" i="1" s="1"/>
  <c r="E34" i="1" s="1"/>
  <c r="F35" i="3"/>
  <c r="G35" i="3" s="1"/>
  <c r="I35" i="3" s="1"/>
  <c r="D35" i="1" s="1"/>
  <c r="E35" i="1" s="1"/>
  <c r="F36" i="3"/>
  <c r="G36" i="3" s="1"/>
  <c r="I36" i="3" s="1"/>
  <c r="D36" i="1" s="1"/>
  <c r="E36" i="1" s="1"/>
  <c r="F37" i="3"/>
  <c r="G37" i="3" s="1"/>
  <c r="I37" i="3" s="1"/>
  <c r="D37" i="1" s="1"/>
  <c r="E37" i="1" s="1"/>
  <c r="F38" i="3"/>
  <c r="G38" i="3" s="1"/>
  <c r="I38" i="3" s="1"/>
  <c r="D38" i="1" s="1"/>
  <c r="E38" i="1" s="1"/>
  <c r="F39" i="3"/>
  <c r="G39" i="3" s="1"/>
  <c r="I39" i="3" s="1"/>
  <c r="D39" i="1" s="1"/>
  <c r="E39" i="1" s="1"/>
  <c r="F40" i="3"/>
  <c r="G40" i="3" s="1"/>
  <c r="I40" i="3" s="1"/>
  <c r="D40" i="1" s="1"/>
  <c r="E40" i="1" s="1"/>
  <c r="F41" i="3"/>
  <c r="G41" i="3" s="1"/>
  <c r="I41" i="3" s="1"/>
  <c r="D41" i="1" s="1"/>
  <c r="E41" i="1" s="1"/>
  <c r="F42" i="3"/>
  <c r="G42" i="3" s="1"/>
  <c r="I42" i="3" s="1"/>
  <c r="D42" i="1" s="1"/>
  <c r="E42" i="1" s="1"/>
  <c r="F43" i="3"/>
  <c r="G43" i="3" s="1"/>
  <c r="I43" i="3" s="1"/>
  <c r="D43" i="1" s="1"/>
  <c r="E43" i="1" s="1"/>
  <c r="F44" i="3"/>
  <c r="G44" i="3" s="1"/>
  <c r="I44" i="3" s="1"/>
  <c r="D44" i="1" s="1"/>
  <c r="E44" i="1" s="1"/>
  <c r="F45" i="3"/>
  <c r="G45" i="3" s="1"/>
  <c r="I45" i="3" s="1"/>
  <c r="D45" i="1" s="1"/>
  <c r="E45" i="1" s="1"/>
  <c r="F46" i="3"/>
  <c r="G46" i="3" s="1"/>
  <c r="I46" i="3" s="1"/>
  <c r="D46" i="1" s="1"/>
  <c r="E46" i="1" s="1"/>
  <c r="F47" i="3"/>
  <c r="G47" i="3" s="1"/>
  <c r="I47" i="3" s="1"/>
  <c r="D47" i="1" s="1"/>
  <c r="E47" i="1" s="1"/>
  <c r="F48" i="3"/>
  <c r="G48" i="3" s="1"/>
  <c r="I48" i="3" s="1"/>
  <c r="D48" i="1" s="1"/>
  <c r="E48" i="1" s="1"/>
  <c r="F49" i="3"/>
  <c r="G49" i="3" s="1"/>
  <c r="I49" i="3" s="1"/>
  <c r="D49" i="1" s="1"/>
  <c r="E49" i="1" s="1"/>
  <c r="F52" i="3"/>
  <c r="G52" i="3"/>
  <c r="I52" i="3" s="1"/>
  <c r="D52" i="1" s="1"/>
  <c r="E52" i="1" s="1"/>
  <c r="F53" i="3"/>
  <c r="G53" i="3" s="1"/>
  <c r="I53" i="3" s="1"/>
  <c r="D53" i="1" s="1"/>
  <c r="E53" i="1" s="1"/>
  <c r="F54" i="3"/>
  <c r="G54" i="3" s="1"/>
  <c r="I54" i="3" s="1"/>
  <c r="D54" i="1" s="1"/>
  <c r="E54" i="1" s="1"/>
  <c r="F55" i="3"/>
  <c r="G55" i="3" s="1"/>
  <c r="I55" i="3" s="1"/>
  <c r="D55" i="1" s="1"/>
  <c r="E55" i="1" s="1"/>
  <c r="F56" i="3"/>
  <c r="G56" i="3" s="1"/>
  <c r="I56" i="3" s="1"/>
  <c r="D56" i="1" s="1"/>
  <c r="E56" i="1" s="1"/>
  <c r="F57" i="3"/>
  <c r="G57" i="3" s="1"/>
  <c r="I57" i="3" s="1"/>
  <c r="D57" i="1" s="1"/>
  <c r="E57" i="1" s="1"/>
  <c r="F58" i="3"/>
  <c r="G58" i="3" s="1"/>
  <c r="I58" i="3" s="1"/>
  <c r="D58" i="1" s="1"/>
  <c r="E58" i="1" s="1"/>
  <c r="F59" i="3"/>
  <c r="G59" i="3" s="1"/>
  <c r="I59" i="3" s="1"/>
  <c r="D59" i="1" s="1"/>
  <c r="E59" i="1" s="1"/>
  <c r="F60" i="3"/>
  <c r="G60" i="3" s="1"/>
  <c r="I60" i="3" s="1"/>
  <c r="D60" i="1" s="1"/>
  <c r="E60" i="1" s="1"/>
  <c r="F61" i="3"/>
  <c r="G61" i="3" s="1"/>
  <c r="I61" i="3" s="1"/>
  <c r="D61" i="1" s="1"/>
  <c r="E61" i="1" s="1"/>
  <c r="F62" i="3"/>
  <c r="G62" i="3" s="1"/>
  <c r="I62" i="3" s="1"/>
  <c r="D62" i="1" s="1"/>
  <c r="E62" i="1" s="1"/>
  <c r="F63" i="3"/>
  <c r="G63" i="3" s="1"/>
  <c r="I63" i="3" s="1"/>
  <c r="D63" i="1" s="1"/>
  <c r="E63" i="1" s="1"/>
  <c r="F64" i="3"/>
  <c r="G64" i="3" s="1"/>
  <c r="I64" i="3" s="1"/>
  <c r="D64" i="1" s="1"/>
  <c r="E64" i="1" s="1"/>
  <c r="F65" i="3"/>
  <c r="G65" i="3" s="1"/>
  <c r="I65" i="3" s="1"/>
  <c r="D65" i="1" s="1"/>
  <c r="E65" i="1" s="1"/>
  <c r="F66" i="3"/>
  <c r="G66" i="3" s="1"/>
  <c r="I66" i="3" s="1"/>
  <c r="D66" i="1" s="1"/>
  <c r="E66" i="1" s="1"/>
  <c r="F68" i="3"/>
  <c r="G68" i="3" s="1"/>
  <c r="I68" i="3" s="1"/>
  <c r="D68" i="1" s="1"/>
  <c r="E68" i="1" s="1"/>
  <c r="F69" i="3"/>
  <c r="G69" i="3" s="1"/>
  <c r="I69" i="3" s="1"/>
  <c r="D69" i="1" s="1"/>
  <c r="E69" i="1" s="1"/>
  <c r="F71" i="3"/>
  <c r="G71" i="3" s="1"/>
  <c r="I71" i="3" s="1"/>
  <c r="D71" i="1" s="1"/>
  <c r="E71" i="1" s="1"/>
  <c r="F72" i="3"/>
  <c r="G72" i="3" s="1"/>
  <c r="I72" i="3" s="1"/>
  <c r="D72" i="1" s="1"/>
  <c r="E72" i="1" s="1"/>
  <c r="F74" i="3"/>
  <c r="G74" i="3" s="1"/>
  <c r="I74" i="3" s="1"/>
  <c r="D74" i="1" s="1"/>
  <c r="E74" i="1" s="1"/>
  <c r="F75" i="3"/>
  <c r="G75" i="3" s="1"/>
  <c r="I75" i="3" s="1"/>
  <c r="D75" i="1" s="1"/>
  <c r="E75" i="1" s="1"/>
  <c r="F77" i="3"/>
  <c r="G77" i="3" s="1"/>
  <c r="I77" i="3" s="1"/>
  <c r="D77" i="1" s="1"/>
  <c r="E77" i="1" s="1"/>
  <c r="F78" i="3"/>
  <c r="G78" i="3" s="1"/>
  <c r="I78" i="3" s="1"/>
  <c r="D78" i="1" s="1"/>
  <c r="E78" i="1" s="1"/>
  <c r="F79" i="3"/>
  <c r="G79" i="3" s="1"/>
  <c r="I79" i="3" s="1"/>
  <c r="D79" i="1" s="1"/>
  <c r="E79" i="1" s="1"/>
  <c r="F82" i="3"/>
  <c r="G82" i="3" s="1"/>
  <c r="I82" i="3" s="1"/>
  <c r="D82" i="1" s="1"/>
  <c r="E82" i="1" s="1"/>
  <c r="F83" i="3"/>
  <c r="G83" i="3" s="1"/>
  <c r="I83" i="3" s="1"/>
  <c r="D83" i="1" s="1"/>
  <c r="E83" i="1" s="1"/>
  <c r="F84" i="3"/>
  <c r="G84" i="3" s="1"/>
  <c r="I84" i="3" s="1"/>
  <c r="D84" i="1" s="1"/>
  <c r="E84" i="1" s="1"/>
  <c r="F85" i="3"/>
  <c r="G85" i="3" s="1"/>
  <c r="I85" i="3" s="1"/>
  <c r="D85" i="1" s="1"/>
  <c r="E85" i="1" s="1"/>
  <c r="F86" i="3"/>
  <c r="G86" i="3" s="1"/>
  <c r="I86" i="3" s="1"/>
  <c r="D86" i="1" s="1"/>
  <c r="E86" i="1" s="1"/>
  <c r="F87" i="3"/>
  <c r="G87" i="3" s="1"/>
  <c r="I87" i="3" s="1"/>
  <c r="D87" i="1" s="1"/>
  <c r="E87" i="1" s="1"/>
  <c r="F88" i="3"/>
  <c r="G88" i="3" s="1"/>
  <c r="I88" i="3" s="1"/>
  <c r="D88" i="1" s="1"/>
  <c r="E88" i="1" s="1"/>
  <c r="F89" i="3"/>
  <c r="G89" i="3" s="1"/>
  <c r="I89" i="3" s="1"/>
  <c r="D89" i="1" s="1"/>
  <c r="E89" i="1" s="1"/>
  <c r="F90" i="3"/>
  <c r="G90" i="3" s="1"/>
  <c r="I90" i="3" s="1"/>
  <c r="D90" i="1" s="1"/>
  <c r="E90" i="1" s="1"/>
  <c r="F91" i="3"/>
  <c r="G91" i="3" s="1"/>
  <c r="I91" i="3" s="1"/>
  <c r="D91" i="1" s="1"/>
  <c r="E91" i="1" s="1"/>
  <c r="F92" i="3"/>
  <c r="G92" i="3" s="1"/>
  <c r="I92" i="3" s="1"/>
  <c r="D92" i="1" s="1"/>
  <c r="E92" i="1" s="1"/>
  <c r="F93" i="3"/>
  <c r="G93" i="3" s="1"/>
  <c r="I93" i="3" s="1"/>
  <c r="D93" i="1" s="1"/>
  <c r="E93" i="1" s="1"/>
  <c r="F94" i="3"/>
  <c r="G94" i="3" s="1"/>
  <c r="I94" i="3" s="1"/>
  <c r="D94" i="1" s="1"/>
  <c r="E94" i="1" s="1"/>
  <c r="F95" i="3"/>
  <c r="G95" i="3" s="1"/>
  <c r="I95" i="3" s="1"/>
  <c r="D95" i="1" s="1"/>
  <c r="E95" i="1" s="1"/>
  <c r="F96" i="3"/>
  <c r="G96" i="3" s="1"/>
  <c r="I96" i="3" s="1"/>
  <c r="D96" i="1" s="1"/>
  <c r="E96" i="1" s="1"/>
  <c r="F97" i="3"/>
  <c r="G97" i="3" s="1"/>
  <c r="I97" i="3" s="1"/>
  <c r="D97" i="1" s="1"/>
  <c r="E97" i="1" s="1"/>
  <c r="F98" i="3"/>
  <c r="G98" i="3" s="1"/>
  <c r="I98" i="3" s="1"/>
  <c r="D98" i="1" s="1"/>
  <c r="E98" i="1" s="1"/>
  <c r="F99" i="3"/>
  <c r="G99" i="3" s="1"/>
  <c r="I99" i="3" s="1"/>
  <c r="D99" i="1" s="1"/>
  <c r="E99" i="1" s="1"/>
  <c r="F100" i="3"/>
  <c r="G100" i="3" s="1"/>
  <c r="I100" i="3" s="1"/>
  <c r="D100" i="1" s="1"/>
  <c r="E100" i="1" s="1"/>
  <c r="F101" i="3"/>
  <c r="G101" i="3" s="1"/>
  <c r="I101" i="3" s="1"/>
  <c r="D101" i="1" s="1"/>
  <c r="E101" i="1" s="1"/>
  <c r="F102" i="3"/>
  <c r="G102" i="3" s="1"/>
  <c r="I102" i="3" s="1"/>
  <c r="D102" i="1" s="1"/>
  <c r="E102" i="1" s="1"/>
  <c r="F104" i="3"/>
  <c r="G104" i="3" s="1"/>
  <c r="I104" i="3" s="1"/>
  <c r="D104" i="1" s="1"/>
  <c r="E104" i="1" s="1"/>
  <c r="F105" i="3"/>
  <c r="G105" i="3" s="1"/>
  <c r="I105" i="3" s="1"/>
  <c r="D105" i="1" s="1"/>
  <c r="E105" i="1" s="1"/>
  <c r="F106" i="3"/>
  <c r="G106" i="3" s="1"/>
  <c r="I106" i="3" s="1"/>
  <c r="D106" i="1" s="1"/>
  <c r="E106" i="1" s="1"/>
  <c r="F107" i="3"/>
  <c r="G107" i="3" s="1"/>
  <c r="I107" i="3" s="1"/>
  <c r="D107" i="1" s="1"/>
  <c r="E107" i="1" s="1"/>
  <c r="F108" i="3"/>
  <c r="G108" i="3"/>
  <c r="I108" i="3" s="1"/>
  <c r="D108" i="1" s="1"/>
  <c r="E108" i="1" s="1"/>
  <c r="F109" i="3"/>
  <c r="G109" i="3" s="1"/>
  <c r="I109" i="3" s="1"/>
  <c r="D109" i="1" s="1"/>
  <c r="E109" i="1" s="1"/>
  <c r="F110" i="3"/>
  <c r="G110" i="3" s="1"/>
  <c r="I110" i="3" s="1"/>
  <c r="D110" i="1" s="1"/>
  <c r="E110" i="1" s="1"/>
  <c r="F111" i="3"/>
  <c r="G111" i="3" s="1"/>
  <c r="I111" i="3" s="1"/>
  <c r="D111" i="1" s="1"/>
  <c r="E111" i="1" s="1"/>
  <c r="F112" i="3"/>
  <c r="G112" i="3" s="1"/>
  <c r="I112" i="3" s="1"/>
  <c r="D112" i="1" s="1"/>
  <c r="E112" i="1" s="1"/>
  <c r="F113" i="3"/>
  <c r="G113" i="3" s="1"/>
  <c r="I113" i="3" s="1"/>
  <c r="D113" i="1" s="1"/>
  <c r="E113" i="1" s="1"/>
  <c r="F114" i="3"/>
  <c r="G114" i="3" s="1"/>
  <c r="I114" i="3" s="1"/>
  <c r="D114" i="1" s="1"/>
  <c r="E114" i="1" s="1"/>
  <c r="F115" i="3"/>
  <c r="G115" i="3" s="1"/>
  <c r="I115" i="3" s="1"/>
  <c r="D115" i="1" s="1"/>
  <c r="E115" i="1" s="1"/>
  <c r="F116" i="3"/>
  <c r="G116" i="3" s="1"/>
  <c r="I116" i="3" s="1"/>
  <c r="D116" i="1" s="1"/>
  <c r="E116" i="1" s="1"/>
  <c r="F117" i="3"/>
  <c r="G117" i="3" s="1"/>
  <c r="I117" i="3" s="1"/>
  <c r="D117" i="1" s="1"/>
  <c r="E117" i="1" s="1"/>
  <c r="F118" i="3"/>
  <c r="G118" i="3" s="1"/>
  <c r="I118" i="3" s="1"/>
  <c r="D118" i="1" s="1"/>
  <c r="E118" i="1" s="1"/>
  <c r="F119" i="3"/>
  <c r="G119" i="3" s="1"/>
  <c r="I119" i="3" s="1"/>
  <c r="D119" i="1" s="1"/>
  <c r="E119" i="1" s="1"/>
  <c r="F120" i="3"/>
  <c r="G120" i="3" s="1"/>
  <c r="I120" i="3" s="1"/>
  <c r="D120" i="1" s="1"/>
  <c r="E120" i="1" s="1"/>
  <c r="F121" i="3"/>
  <c r="G121" i="3" s="1"/>
  <c r="I121" i="3" s="1"/>
  <c r="D121" i="1" s="1"/>
  <c r="E121" i="1" s="1"/>
  <c r="F122" i="3"/>
  <c r="G122" i="3" s="1"/>
  <c r="I122" i="3" s="1"/>
  <c r="D122" i="1" s="1"/>
  <c r="E122" i="1" s="1"/>
  <c r="F125" i="3"/>
  <c r="G125" i="3" s="1"/>
  <c r="I125" i="3" s="1"/>
  <c r="D125" i="1" s="1"/>
  <c r="E125" i="1" s="1"/>
  <c r="F126" i="3"/>
  <c r="G126" i="3" s="1"/>
  <c r="I126" i="3" s="1"/>
  <c r="D126" i="1" s="1"/>
  <c r="E126" i="1" s="1"/>
  <c r="F127" i="3"/>
  <c r="G127" i="3" s="1"/>
  <c r="I127" i="3" s="1"/>
  <c r="D127" i="1" s="1"/>
  <c r="E127" i="1" s="1"/>
  <c r="F128" i="3"/>
  <c r="G128" i="3" s="1"/>
  <c r="I128" i="3" s="1"/>
  <c r="D128" i="1" s="1"/>
  <c r="E128" i="1" s="1"/>
  <c r="F129" i="3"/>
  <c r="G129" i="3" s="1"/>
  <c r="I129" i="3" s="1"/>
  <c r="D129" i="1" s="1"/>
  <c r="E129" i="1" s="1"/>
  <c r="F130" i="3"/>
  <c r="G130" i="3" s="1"/>
  <c r="I130" i="3" s="1"/>
  <c r="D130" i="1" s="1"/>
  <c r="E130" i="1" s="1"/>
  <c r="F131" i="3"/>
  <c r="G131" i="3" s="1"/>
  <c r="I131" i="3" s="1"/>
  <c r="D131" i="1" s="1"/>
  <c r="E131" i="1" s="1"/>
  <c r="F132" i="3"/>
  <c r="G132" i="3" s="1"/>
  <c r="I132" i="3" s="1"/>
  <c r="D132" i="1" s="1"/>
  <c r="E132" i="1" s="1"/>
  <c r="F133" i="3"/>
  <c r="G133" i="3" s="1"/>
  <c r="I133" i="3" s="1"/>
  <c r="D133" i="1" s="1"/>
  <c r="E133" i="1" s="1"/>
  <c r="F134" i="3"/>
  <c r="G134" i="3" s="1"/>
  <c r="I134" i="3" s="1"/>
  <c r="D134" i="1" s="1"/>
  <c r="E134" i="1" s="1"/>
  <c r="F135" i="3"/>
  <c r="G135" i="3" s="1"/>
  <c r="I135" i="3" s="1"/>
  <c r="D135" i="1" s="1"/>
  <c r="E135" i="1" s="1"/>
  <c r="F136" i="3"/>
  <c r="G136" i="3" s="1"/>
  <c r="I136" i="3" s="1"/>
  <c r="D136" i="1" s="1"/>
  <c r="E136" i="1" s="1"/>
  <c r="F137" i="3"/>
  <c r="G137" i="3" s="1"/>
  <c r="I137" i="3" s="1"/>
  <c r="D137" i="1" s="1"/>
  <c r="E137" i="1" s="1"/>
  <c r="F138" i="3"/>
  <c r="G138" i="3" s="1"/>
  <c r="I138" i="3" s="1"/>
  <c r="D138" i="1" s="1"/>
  <c r="E138" i="1" s="1"/>
  <c r="F139" i="3"/>
  <c r="G139" i="3" s="1"/>
  <c r="I139" i="3" s="1"/>
  <c r="D139" i="1" s="1"/>
  <c r="E139" i="1" s="1"/>
  <c r="F141" i="3"/>
  <c r="G141" i="3" s="1"/>
  <c r="I141" i="3" s="1"/>
  <c r="D141" i="1" s="1"/>
  <c r="E141" i="1" s="1"/>
  <c r="F142" i="3"/>
  <c r="G142" i="3" s="1"/>
  <c r="I142" i="3" s="1"/>
  <c r="D142" i="1" s="1"/>
  <c r="E142" i="1" s="1"/>
  <c r="F144" i="3"/>
  <c r="G144" i="3" s="1"/>
  <c r="I144" i="3" s="1"/>
  <c r="D144" i="1" s="1"/>
  <c r="E144" i="1" s="1"/>
  <c r="F145" i="3"/>
  <c r="G145" i="3" s="1"/>
  <c r="I145" i="3" s="1"/>
  <c r="D145" i="1" s="1"/>
  <c r="E145" i="1" s="1"/>
  <c r="F147" i="3"/>
  <c r="G147" i="3" s="1"/>
  <c r="I147" i="3" s="1"/>
  <c r="D147" i="1" s="1"/>
  <c r="E147" i="1" s="1"/>
  <c r="F148" i="3"/>
  <c r="G148" i="3"/>
  <c r="I148" i="3" s="1"/>
  <c r="D148" i="1" s="1"/>
  <c r="E148" i="1" s="1"/>
  <c r="F150" i="3"/>
  <c r="G150" i="3" s="1"/>
  <c r="I150" i="3" s="1"/>
  <c r="D150" i="1" s="1"/>
  <c r="E150" i="1" s="1"/>
  <c r="F151" i="3"/>
  <c r="G151" i="3" s="1"/>
  <c r="I151" i="3" s="1"/>
  <c r="D151" i="1" s="1"/>
  <c r="E151" i="1" s="1"/>
  <c r="F152" i="3"/>
  <c r="G152" i="3" s="1"/>
  <c r="I152" i="3" s="1"/>
  <c r="D152" i="1" s="1"/>
  <c r="E152" i="1" s="1"/>
  <c r="F9" i="3"/>
  <c r="G9" i="3" s="1"/>
  <c r="I9" i="3" s="1"/>
  <c r="D9" i="1" s="1"/>
  <c r="D87" i="5" l="1"/>
  <c r="F86" i="5"/>
  <c r="G86" i="1" s="1"/>
  <c r="E9" i="1"/>
  <c r="D15" i="6"/>
  <c r="D18" i="6"/>
  <c r="G18" i="6" s="1"/>
  <c r="D17" i="6"/>
  <c r="G17" i="6" s="1"/>
  <c r="D16" i="6"/>
  <c r="D88" i="5" l="1"/>
  <c r="F87" i="5"/>
  <c r="G87" i="1" s="1"/>
  <c r="D19" i="6"/>
  <c r="G19" i="6" s="1"/>
  <c r="D20" i="6"/>
  <c r="G20" i="6" s="1"/>
  <c r="D21" i="6"/>
  <c r="G21" i="6" s="1"/>
  <c r="D89" i="5" l="1"/>
  <c r="F88" i="5"/>
  <c r="G88" i="1" s="1"/>
  <c r="H299" i="1"/>
  <c r="H208" i="1"/>
  <c r="D90" i="5" l="1"/>
  <c r="F89" i="5"/>
  <c r="G89" i="1" s="1"/>
  <c r="D91" i="5" l="1"/>
  <c r="F90" i="5"/>
  <c r="G90" i="1" s="1"/>
  <c r="F17" i="9"/>
  <c r="F16" i="6" s="1"/>
  <c r="F12" i="9"/>
  <c r="F11" i="6" s="1"/>
  <c r="F13" i="9"/>
  <c r="F12" i="6" s="1"/>
  <c r="F14" i="9"/>
  <c r="F13" i="6" s="1"/>
  <c r="F16" i="9"/>
  <c r="F15" i="6" s="1"/>
  <c r="F11" i="9"/>
  <c r="F10" i="6" s="1"/>
  <c r="F10" i="9"/>
  <c r="F9" i="6" s="1"/>
  <c r="F9" i="9"/>
  <c r="F8" i="6" s="1"/>
  <c r="I8" i="8"/>
  <c r="E10" i="6" s="1"/>
  <c r="I9" i="8"/>
  <c r="E11" i="6" s="1"/>
  <c r="I10" i="8"/>
  <c r="E12" i="6" s="1"/>
  <c r="I11" i="8"/>
  <c r="E13" i="6" s="1"/>
  <c r="I13" i="8"/>
  <c r="E15" i="6" s="1"/>
  <c r="I14" i="8"/>
  <c r="E16" i="6" s="1"/>
  <c r="G16" i="6" s="1"/>
  <c r="I7" i="8"/>
  <c r="E9" i="6" s="1"/>
  <c r="F13" i="7"/>
  <c r="H13" i="7" s="1"/>
  <c r="C13" i="6" s="1"/>
  <c r="F12" i="7"/>
  <c r="H12" i="7" s="1"/>
  <c r="C12" i="6" s="1"/>
  <c r="F11" i="7"/>
  <c r="H11" i="7" s="1"/>
  <c r="C11" i="6" s="1"/>
  <c r="H10" i="7"/>
  <c r="C10" i="6" s="1"/>
  <c r="H9" i="7"/>
  <c r="C9" i="6" s="1"/>
  <c r="H8" i="7"/>
  <c r="C8" i="6" s="1"/>
  <c r="G15" i="6" l="1"/>
  <c r="D92" i="5"/>
  <c r="F91" i="5"/>
  <c r="G91" i="1" s="1"/>
  <c r="D13" i="6"/>
  <c r="G13" i="6" s="1"/>
  <c r="D12" i="6"/>
  <c r="G12" i="6" s="1"/>
  <c r="D11" i="6"/>
  <c r="G11" i="6" s="1"/>
  <c r="D10" i="6"/>
  <c r="G10" i="6" s="1"/>
  <c r="D9" i="6"/>
  <c r="G9" i="6" s="1"/>
  <c r="D8" i="6"/>
  <c r="G8" i="6" s="1"/>
  <c r="F12" i="5"/>
  <c r="G12" i="1" s="1"/>
  <c r="F11" i="5"/>
  <c r="G11" i="1" s="1"/>
  <c r="F10" i="5"/>
  <c r="G10" i="1" s="1"/>
  <c r="F9" i="5"/>
  <c r="G9" i="1" s="1"/>
  <c r="H9" i="1" s="1"/>
  <c r="I22" i="3"/>
  <c r="D22" i="1" s="1"/>
  <c r="E22" i="1" s="1"/>
  <c r="I21" i="3"/>
  <c r="D21" i="1" s="1"/>
  <c r="E21" i="1" s="1"/>
  <c r="I20" i="3"/>
  <c r="D20" i="1" s="1"/>
  <c r="E20" i="1" s="1"/>
  <c r="I19" i="3"/>
  <c r="D19" i="1" s="1"/>
  <c r="E19" i="1" s="1"/>
  <c r="I18" i="3"/>
  <c r="D18" i="1" s="1"/>
  <c r="E18" i="1" s="1"/>
  <c r="I17" i="3"/>
  <c r="D17" i="1" s="1"/>
  <c r="E17" i="1" s="1"/>
  <c r="I16" i="3"/>
  <c r="D16" i="1" s="1"/>
  <c r="E16" i="1" s="1"/>
  <c r="I15" i="3"/>
  <c r="D15" i="1" s="1"/>
  <c r="E15" i="1" s="1"/>
  <c r="I14" i="3"/>
  <c r="D14" i="1" s="1"/>
  <c r="E14" i="1" s="1"/>
  <c r="I13" i="3"/>
  <c r="D13" i="1" s="1"/>
  <c r="E13" i="1" s="1"/>
  <c r="I12" i="3"/>
  <c r="D12" i="1" s="1"/>
  <c r="E12" i="1" s="1"/>
  <c r="I11" i="3"/>
  <c r="D11" i="1" s="1"/>
  <c r="E11" i="1" s="1"/>
  <c r="I10" i="3"/>
  <c r="D10" i="1" s="1"/>
  <c r="H304" i="1"/>
  <c r="H303" i="1"/>
  <c r="H302" i="1"/>
  <c r="H301" i="1"/>
  <c r="H300" i="1"/>
  <c r="H297" i="1"/>
  <c r="H296" i="1"/>
  <c r="H294" i="1"/>
  <c r="H293" i="1"/>
  <c r="H291" i="1"/>
  <c r="H290" i="1"/>
  <c r="H289" i="1"/>
  <c r="H288" i="1"/>
  <c r="H287" i="1"/>
  <c r="H285" i="1"/>
  <c r="H284" i="1"/>
  <c r="H283" i="1"/>
  <c r="H282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3" i="1"/>
  <c r="H262" i="1"/>
  <c r="H261" i="1"/>
  <c r="H259" i="1"/>
  <c r="H258" i="1"/>
  <c r="H257" i="1"/>
  <c r="H256" i="1"/>
  <c r="H255" i="1"/>
  <c r="H254" i="1"/>
  <c r="H253" i="1"/>
  <c r="H252" i="1"/>
  <c r="H250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8" i="1"/>
  <c r="H227" i="1"/>
  <c r="H223" i="1"/>
  <c r="H222" i="1"/>
  <c r="H213" i="1"/>
  <c r="H212" i="1"/>
  <c r="H211" i="1"/>
  <c r="H210" i="1"/>
  <c r="H209" i="1"/>
  <c r="H205" i="1"/>
  <c r="H206" i="1"/>
  <c r="H204" i="1"/>
  <c r="H201" i="1"/>
  <c r="H202" i="1"/>
  <c r="H200" i="1"/>
  <c r="H198" i="1"/>
  <c r="H197" i="1"/>
  <c r="H196" i="1"/>
  <c r="H195" i="1"/>
  <c r="H194" i="1"/>
  <c r="H193" i="1"/>
  <c r="H191" i="1"/>
  <c r="H190" i="1"/>
  <c r="H189" i="1"/>
  <c r="H188" i="1"/>
  <c r="H187" i="1"/>
  <c r="H185" i="1"/>
  <c r="H184" i="1"/>
  <c r="H183" i="1"/>
  <c r="H182" i="1"/>
  <c r="H181" i="1"/>
  <c r="H180" i="1"/>
  <c r="H179" i="1"/>
  <c r="H178" i="1"/>
  <c r="H176" i="1"/>
  <c r="H175" i="1"/>
  <c r="H165" i="1"/>
  <c r="H166" i="1"/>
  <c r="H167" i="1"/>
  <c r="H168" i="1"/>
  <c r="H169" i="1"/>
  <c r="H170" i="1"/>
  <c r="H171" i="1"/>
  <c r="H172" i="1"/>
  <c r="H173" i="1"/>
  <c r="H160" i="1"/>
  <c r="H74" i="1"/>
  <c r="H82" i="1"/>
  <c r="H68" i="1"/>
  <c r="H46" i="1"/>
  <c r="H47" i="1"/>
  <c r="H48" i="1"/>
  <c r="H40" i="1"/>
  <c r="H37" i="1"/>
  <c r="H29" i="1"/>
  <c r="D93" i="5" l="1"/>
  <c r="F92" i="5"/>
  <c r="G92" i="1" s="1"/>
  <c r="I304" i="1"/>
  <c r="J304" i="1" s="1"/>
  <c r="K304" i="1" s="1"/>
  <c r="I294" i="1"/>
  <c r="J294" i="1" s="1"/>
  <c r="K294" i="1" s="1"/>
  <c r="I284" i="1"/>
  <c r="J284" i="1" s="1"/>
  <c r="K284" i="1" s="1"/>
  <c r="I275" i="1"/>
  <c r="J275" i="1" s="1"/>
  <c r="K275" i="1" s="1"/>
  <c r="I267" i="1"/>
  <c r="J267" i="1" s="1"/>
  <c r="K267" i="1" s="1"/>
  <c r="I257" i="1"/>
  <c r="J257" i="1" s="1"/>
  <c r="K257" i="1" s="1"/>
  <c r="I247" i="1"/>
  <c r="J247" i="1" s="1"/>
  <c r="K247" i="1" s="1"/>
  <c r="I239" i="1"/>
  <c r="J239" i="1" s="1"/>
  <c r="K239" i="1" s="1"/>
  <c r="I231" i="1"/>
  <c r="J231" i="1" s="1"/>
  <c r="K231" i="1" s="1"/>
  <c r="I222" i="1"/>
  <c r="J222" i="1" s="1"/>
  <c r="K222" i="1" s="1"/>
  <c r="I211" i="1"/>
  <c r="J211" i="1" s="1"/>
  <c r="K211" i="1" s="1"/>
  <c r="I201" i="1"/>
  <c r="J201" i="1" s="1"/>
  <c r="K201" i="1" s="1"/>
  <c r="I191" i="1"/>
  <c r="J191" i="1" s="1"/>
  <c r="K191" i="1" s="1"/>
  <c r="I182" i="1"/>
  <c r="J182" i="1" s="1"/>
  <c r="K182" i="1" s="1"/>
  <c r="I172" i="1"/>
  <c r="J172" i="1" s="1"/>
  <c r="K172" i="1" s="1"/>
  <c r="I164" i="1"/>
  <c r="I142" i="1"/>
  <c r="I133" i="1"/>
  <c r="I125" i="1"/>
  <c r="I115" i="1"/>
  <c r="I107" i="1"/>
  <c r="I98" i="1"/>
  <c r="I90" i="1"/>
  <c r="I82" i="1"/>
  <c r="J82" i="1" s="1"/>
  <c r="K82" i="1" s="1"/>
  <c r="I69" i="1"/>
  <c r="I60" i="1"/>
  <c r="I52" i="1"/>
  <c r="I42" i="1"/>
  <c r="I34" i="1"/>
  <c r="I25" i="1"/>
  <c r="I17" i="1"/>
  <c r="I9" i="1"/>
  <c r="J9" i="1" s="1"/>
  <c r="K9" i="1" s="1"/>
  <c r="H20" i="6"/>
  <c r="I20" i="6" s="1"/>
  <c r="J20" i="6" s="1"/>
  <c r="K225" i="1" s="1"/>
  <c r="H11" i="6"/>
  <c r="I11" i="6" s="1"/>
  <c r="J11" i="6" s="1"/>
  <c r="K158" i="1" s="1"/>
  <c r="I271" i="1"/>
  <c r="J271" i="1" s="1"/>
  <c r="K271" i="1" s="1"/>
  <c r="I235" i="1"/>
  <c r="J235" i="1" s="1"/>
  <c r="K235" i="1" s="1"/>
  <c r="I196" i="1"/>
  <c r="J196" i="1" s="1"/>
  <c r="K196" i="1" s="1"/>
  <c r="I137" i="1"/>
  <c r="I111" i="1"/>
  <c r="I86" i="1"/>
  <c r="I46" i="1"/>
  <c r="J46" i="1" s="1"/>
  <c r="K46" i="1" s="1"/>
  <c r="I29" i="1"/>
  <c r="J29" i="1" s="1"/>
  <c r="K29" i="1" s="1"/>
  <c r="I288" i="1"/>
  <c r="J288" i="1" s="1"/>
  <c r="K288" i="1" s="1"/>
  <c r="I242" i="1"/>
  <c r="J242" i="1" s="1"/>
  <c r="K242" i="1" s="1"/>
  <c r="I185" i="1"/>
  <c r="J185" i="1" s="1"/>
  <c r="K185" i="1" s="1"/>
  <c r="I147" i="1"/>
  <c r="I118" i="1"/>
  <c r="I101" i="1"/>
  <c r="I74" i="1"/>
  <c r="J74" i="1" s="1"/>
  <c r="K74" i="1" s="1"/>
  <c r="I55" i="1"/>
  <c r="I37" i="1"/>
  <c r="J37" i="1" s="1"/>
  <c r="K37" i="1" s="1"/>
  <c r="I12" i="1"/>
  <c r="I303" i="1"/>
  <c r="J303" i="1" s="1"/>
  <c r="K303" i="1" s="1"/>
  <c r="I293" i="1"/>
  <c r="J293" i="1" s="1"/>
  <c r="K293" i="1" s="1"/>
  <c r="I283" i="1"/>
  <c r="J283" i="1" s="1"/>
  <c r="K283" i="1" s="1"/>
  <c r="I274" i="1"/>
  <c r="J274" i="1" s="1"/>
  <c r="K274" i="1" s="1"/>
  <c r="I266" i="1"/>
  <c r="J266" i="1" s="1"/>
  <c r="K266" i="1" s="1"/>
  <c r="I256" i="1"/>
  <c r="J256" i="1" s="1"/>
  <c r="K256" i="1" s="1"/>
  <c r="I246" i="1"/>
  <c r="J246" i="1" s="1"/>
  <c r="K246" i="1" s="1"/>
  <c r="I238" i="1"/>
  <c r="J238" i="1" s="1"/>
  <c r="K238" i="1" s="1"/>
  <c r="I230" i="1"/>
  <c r="J230" i="1" s="1"/>
  <c r="K230" i="1" s="1"/>
  <c r="I210" i="1"/>
  <c r="J210" i="1" s="1"/>
  <c r="K210" i="1" s="1"/>
  <c r="I200" i="1"/>
  <c r="J200" i="1" s="1"/>
  <c r="K200" i="1" s="1"/>
  <c r="I190" i="1"/>
  <c r="J190" i="1" s="1"/>
  <c r="K190" i="1" s="1"/>
  <c r="I181" i="1"/>
  <c r="J181" i="1" s="1"/>
  <c r="K181" i="1" s="1"/>
  <c r="I171" i="1"/>
  <c r="J171" i="1" s="1"/>
  <c r="K171" i="1" s="1"/>
  <c r="I162" i="1"/>
  <c r="I152" i="1"/>
  <c r="I141" i="1"/>
  <c r="I132" i="1"/>
  <c r="I122" i="1"/>
  <c r="I114" i="1"/>
  <c r="I106" i="1"/>
  <c r="I97" i="1"/>
  <c r="I89" i="1"/>
  <c r="I79" i="1"/>
  <c r="I68" i="1"/>
  <c r="J68" i="1" s="1"/>
  <c r="K68" i="1" s="1"/>
  <c r="I59" i="1"/>
  <c r="I49" i="1"/>
  <c r="I41" i="1"/>
  <c r="I33" i="1"/>
  <c r="I24" i="1"/>
  <c r="I16" i="1"/>
  <c r="H19" i="6"/>
  <c r="I19" i="6" s="1"/>
  <c r="J19" i="6" s="1"/>
  <c r="K224" i="1" s="1"/>
  <c r="H10" i="6"/>
  <c r="I10" i="6" s="1"/>
  <c r="J10" i="6" s="1"/>
  <c r="K157" i="1" s="1"/>
  <c r="I289" i="1"/>
  <c r="J289" i="1" s="1"/>
  <c r="K289" i="1" s="1"/>
  <c r="I262" i="1"/>
  <c r="J262" i="1" s="1"/>
  <c r="K262" i="1" s="1"/>
  <c r="I243" i="1"/>
  <c r="J243" i="1" s="1"/>
  <c r="K243" i="1" s="1"/>
  <c r="I206" i="1"/>
  <c r="J206" i="1" s="1"/>
  <c r="K206" i="1" s="1"/>
  <c r="I187" i="1"/>
  <c r="J187" i="1" s="1"/>
  <c r="K187" i="1" s="1"/>
  <c r="I148" i="1"/>
  <c r="I102" i="1"/>
  <c r="I75" i="1"/>
  <c r="I38" i="1"/>
  <c r="H16" i="6"/>
  <c r="I16" i="6" s="1"/>
  <c r="J16" i="6" s="1"/>
  <c r="K219" i="1" s="1"/>
  <c r="I299" i="1"/>
  <c r="J299" i="1" s="1"/>
  <c r="K299" i="1" s="1"/>
  <c r="I234" i="1"/>
  <c r="J234" i="1" s="1"/>
  <c r="K234" i="1" s="1"/>
  <c r="I205" i="1"/>
  <c r="J205" i="1" s="1"/>
  <c r="K205" i="1" s="1"/>
  <c r="I176" i="1"/>
  <c r="J176" i="1" s="1"/>
  <c r="K176" i="1" s="1"/>
  <c r="I136" i="1"/>
  <c r="I302" i="1"/>
  <c r="J302" i="1" s="1"/>
  <c r="K302" i="1" s="1"/>
  <c r="I291" i="1"/>
  <c r="J291" i="1" s="1"/>
  <c r="K291" i="1" s="1"/>
  <c r="I282" i="1"/>
  <c r="J282" i="1" s="1"/>
  <c r="K282" i="1" s="1"/>
  <c r="I273" i="1"/>
  <c r="J273" i="1" s="1"/>
  <c r="K273" i="1" s="1"/>
  <c r="I265" i="1"/>
  <c r="J265" i="1" s="1"/>
  <c r="K265" i="1" s="1"/>
  <c r="I255" i="1"/>
  <c r="J255" i="1" s="1"/>
  <c r="K255" i="1" s="1"/>
  <c r="I245" i="1"/>
  <c r="J245" i="1" s="1"/>
  <c r="K245" i="1" s="1"/>
  <c r="I237" i="1"/>
  <c r="J237" i="1" s="1"/>
  <c r="K237" i="1" s="1"/>
  <c r="I228" i="1"/>
  <c r="J228" i="1" s="1"/>
  <c r="K228" i="1" s="1"/>
  <c r="I209" i="1"/>
  <c r="J209" i="1" s="1"/>
  <c r="K209" i="1" s="1"/>
  <c r="I198" i="1"/>
  <c r="J198" i="1" s="1"/>
  <c r="K198" i="1" s="1"/>
  <c r="I189" i="1"/>
  <c r="J189" i="1" s="1"/>
  <c r="K189" i="1" s="1"/>
  <c r="I180" i="1"/>
  <c r="J180" i="1" s="1"/>
  <c r="K180" i="1" s="1"/>
  <c r="I170" i="1"/>
  <c r="J170" i="1" s="1"/>
  <c r="K170" i="1" s="1"/>
  <c r="I161" i="1"/>
  <c r="I151" i="1"/>
  <c r="I139" i="1"/>
  <c r="I131" i="1"/>
  <c r="I121" i="1"/>
  <c r="I113" i="1"/>
  <c r="I105" i="1"/>
  <c r="I96" i="1"/>
  <c r="I88" i="1"/>
  <c r="I78" i="1"/>
  <c r="I66" i="1"/>
  <c r="I58" i="1"/>
  <c r="I48" i="1"/>
  <c r="J48" i="1" s="1"/>
  <c r="K48" i="1" s="1"/>
  <c r="I40" i="1"/>
  <c r="J40" i="1" s="1"/>
  <c r="K40" i="1" s="1"/>
  <c r="I32" i="1"/>
  <c r="I23" i="1"/>
  <c r="I15" i="1"/>
  <c r="H18" i="6"/>
  <c r="I18" i="6" s="1"/>
  <c r="J18" i="6" s="1"/>
  <c r="K221" i="1" s="1"/>
  <c r="H9" i="6"/>
  <c r="I9" i="6" s="1"/>
  <c r="J9" i="6" s="1"/>
  <c r="K156" i="1" s="1"/>
  <c r="I279" i="1"/>
  <c r="J279" i="1" s="1"/>
  <c r="K279" i="1" s="1"/>
  <c r="I168" i="1"/>
  <c r="J168" i="1" s="1"/>
  <c r="K168" i="1" s="1"/>
  <c r="I119" i="1"/>
  <c r="I94" i="1"/>
  <c r="I56" i="1"/>
  <c r="I13" i="1"/>
  <c r="I278" i="1"/>
  <c r="J278" i="1" s="1"/>
  <c r="K278" i="1" s="1"/>
  <c r="I252" i="1"/>
  <c r="J252" i="1" s="1"/>
  <c r="K252" i="1" s="1"/>
  <c r="I195" i="1"/>
  <c r="J195" i="1" s="1"/>
  <c r="K195" i="1" s="1"/>
  <c r="I167" i="1"/>
  <c r="J167" i="1" s="1"/>
  <c r="K167" i="1" s="1"/>
  <c r="I128" i="1"/>
  <c r="I110" i="1"/>
  <c r="I85" i="1"/>
  <c r="I63" i="1"/>
  <c r="I45" i="1"/>
  <c r="I301" i="1"/>
  <c r="J301" i="1" s="1"/>
  <c r="K301" i="1" s="1"/>
  <c r="I290" i="1"/>
  <c r="J290" i="1" s="1"/>
  <c r="K290" i="1" s="1"/>
  <c r="I280" i="1"/>
  <c r="J280" i="1" s="1"/>
  <c r="K280" i="1" s="1"/>
  <c r="I272" i="1"/>
  <c r="J272" i="1" s="1"/>
  <c r="K272" i="1" s="1"/>
  <c r="I263" i="1"/>
  <c r="J263" i="1" s="1"/>
  <c r="K263" i="1" s="1"/>
  <c r="I254" i="1"/>
  <c r="J254" i="1" s="1"/>
  <c r="K254" i="1" s="1"/>
  <c r="I244" i="1"/>
  <c r="J244" i="1" s="1"/>
  <c r="K244" i="1" s="1"/>
  <c r="I236" i="1"/>
  <c r="J236" i="1" s="1"/>
  <c r="K236" i="1" s="1"/>
  <c r="I227" i="1"/>
  <c r="J227" i="1" s="1"/>
  <c r="K227" i="1" s="1"/>
  <c r="I208" i="1"/>
  <c r="J208" i="1" s="1"/>
  <c r="K208" i="1" s="1"/>
  <c r="I197" i="1"/>
  <c r="J197" i="1" s="1"/>
  <c r="K197" i="1" s="1"/>
  <c r="I188" i="1"/>
  <c r="J188" i="1" s="1"/>
  <c r="K188" i="1" s="1"/>
  <c r="I179" i="1"/>
  <c r="J179" i="1" s="1"/>
  <c r="K179" i="1" s="1"/>
  <c r="I169" i="1"/>
  <c r="J169" i="1" s="1"/>
  <c r="K169" i="1" s="1"/>
  <c r="I160" i="1"/>
  <c r="J160" i="1" s="1"/>
  <c r="K160" i="1" s="1"/>
  <c r="I150" i="1"/>
  <c r="I138" i="1"/>
  <c r="I130" i="1"/>
  <c r="I120" i="1"/>
  <c r="I112" i="1"/>
  <c r="I104" i="1"/>
  <c r="I95" i="1"/>
  <c r="I87" i="1"/>
  <c r="I77" i="1"/>
  <c r="I65" i="1"/>
  <c r="I57" i="1"/>
  <c r="I47" i="1"/>
  <c r="J47" i="1" s="1"/>
  <c r="K47" i="1" s="1"/>
  <c r="I39" i="1"/>
  <c r="I31" i="1"/>
  <c r="I22" i="1"/>
  <c r="I14" i="1"/>
  <c r="H17" i="6"/>
  <c r="I17" i="6" s="1"/>
  <c r="J17" i="6" s="1"/>
  <c r="K220" i="1" s="1"/>
  <c r="H8" i="6"/>
  <c r="I8" i="6" s="1"/>
  <c r="J8" i="6" s="1"/>
  <c r="K155" i="1" s="1"/>
  <c r="I300" i="1"/>
  <c r="J300" i="1" s="1"/>
  <c r="K300" i="1" s="1"/>
  <c r="I253" i="1"/>
  <c r="J253" i="1" s="1"/>
  <c r="K253" i="1" s="1"/>
  <c r="I178" i="1"/>
  <c r="J178" i="1" s="1"/>
  <c r="K178" i="1" s="1"/>
  <c r="I129" i="1"/>
  <c r="I64" i="1"/>
  <c r="I21" i="1"/>
  <c r="I270" i="1"/>
  <c r="J270" i="1" s="1"/>
  <c r="K270" i="1" s="1"/>
  <c r="I93" i="1"/>
  <c r="I28" i="1"/>
  <c r="H15" i="6"/>
  <c r="I15" i="6" s="1"/>
  <c r="J15" i="6" s="1"/>
  <c r="I297" i="1"/>
  <c r="J297" i="1" s="1"/>
  <c r="K297" i="1" s="1"/>
  <c r="I287" i="1"/>
  <c r="J287" i="1" s="1"/>
  <c r="K287" i="1" s="1"/>
  <c r="I277" i="1"/>
  <c r="J277" i="1" s="1"/>
  <c r="K277" i="1" s="1"/>
  <c r="I269" i="1"/>
  <c r="J269" i="1" s="1"/>
  <c r="K269" i="1" s="1"/>
  <c r="I259" i="1"/>
  <c r="J259" i="1" s="1"/>
  <c r="K259" i="1" s="1"/>
  <c r="I250" i="1"/>
  <c r="J250" i="1" s="1"/>
  <c r="K250" i="1" s="1"/>
  <c r="I241" i="1"/>
  <c r="J241" i="1" s="1"/>
  <c r="K241" i="1" s="1"/>
  <c r="I233" i="1"/>
  <c r="J233" i="1" s="1"/>
  <c r="K233" i="1" s="1"/>
  <c r="I213" i="1"/>
  <c r="J213" i="1" s="1"/>
  <c r="K213" i="1" s="1"/>
  <c r="I204" i="1"/>
  <c r="J204" i="1" s="1"/>
  <c r="K204" i="1" s="1"/>
  <c r="I194" i="1"/>
  <c r="J194" i="1" s="1"/>
  <c r="K194" i="1" s="1"/>
  <c r="I184" i="1"/>
  <c r="J184" i="1" s="1"/>
  <c r="K184" i="1" s="1"/>
  <c r="I175" i="1"/>
  <c r="J175" i="1" s="1"/>
  <c r="K175" i="1" s="1"/>
  <c r="I166" i="1"/>
  <c r="J166" i="1" s="1"/>
  <c r="K166" i="1" s="1"/>
  <c r="I145" i="1"/>
  <c r="I135" i="1"/>
  <c r="I127" i="1"/>
  <c r="I117" i="1"/>
  <c r="I109" i="1"/>
  <c r="I100" i="1"/>
  <c r="I92" i="1"/>
  <c r="I84" i="1"/>
  <c r="I72" i="1"/>
  <c r="I62" i="1"/>
  <c r="I54" i="1"/>
  <c r="I44" i="1"/>
  <c r="I36" i="1"/>
  <c r="I27" i="1"/>
  <c r="I19" i="1"/>
  <c r="I11" i="1"/>
  <c r="H13" i="6"/>
  <c r="I13" i="6" s="1"/>
  <c r="J13" i="6" s="1"/>
  <c r="K216" i="1" s="1"/>
  <c r="I296" i="1"/>
  <c r="J296" i="1" s="1"/>
  <c r="K296" i="1" s="1"/>
  <c r="I285" i="1"/>
  <c r="J285" i="1" s="1"/>
  <c r="K285" i="1" s="1"/>
  <c r="I276" i="1"/>
  <c r="J276" i="1" s="1"/>
  <c r="K276" i="1" s="1"/>
  <c r="I268" i="1"/>
  <c r="J268" i="1" s="1"/>
  <c r="K268" i="1" s="1"/>
  <c r="I258" i="1"/>
  <c r="J258" i="1" s="1"/>
  <c r="K258" i="1" s="1"/>
  <c r="I248" i="1"/>
  <c r="J248" i="1" s="1"/>
  <c r="K248" i="1" s="1"/>
  <c r="I240" i="1"/>
  <c r="J240" i="1" s="1"/>
  <c r="K240" i="1" s="1"/>
  <c r="I232" i="1"/>
  <c r="J232" i="1" s="1"/>
  <c r="K232" i="1" s="1"/>
  <c r="I223" i="1"/>
  <c r="J223" i="1" s="1"/>
  <c r="K223" i="1" s="1"/>
  <c r="I212" i="1"/>
  <c r="J212" i="1" s="1"/>
  <c r="K212" i="1" s="1"/>
  <c r="I202" i="1"/>
  <c r="J202" i="1" s="1"/>
  <c r="K202" i="1" s="1"/>
  <c r="I193" i="1"/>
  <c r="J193" i="1" s="1"/>
  <c r="K193" i="1" s="1"/>
  <c r="I183" i="1"/>
  <c r="J183" i="1" s="1"/>
  <c r="K183" i="1" s="1"/>
  <c r="I173" i="1"/>
  <c r="J173" i="1" s="1"/>
  <c r="K173" i="1" s="1"/>
  <c r="I165" i="1"/>
  <c r="J165" i="1" s="1"/>
  <c r="K165" i="1" s="1"/>
  <c r="I144" i="1"/>
  <c r="I134" i="1"/>
  <c r="I126" i="1"/>
  <c r="I116" i="1"/>
  <c r="I108" i="1"/>
  <c r="I99" i="1"/>
  <c r="I91" i="1"/>
  <c r="I83" i="1"/>
  <c r="I71" i="1"/>
  <c r="I61" i="1"/>
  <c r="I53" i="1"/>
  <c r="I43" i="1"/>
  <c r="I35" i="1"/>
  <c r="I26" i="1"/>
  <c r="I18" i="1"/>
  <c r="I10" i="1"/>
  <c r="H21" i="6"/>
  <c r="I21" i="6" s="1"/>
  <c r="J21" i="6" s="1"/>
  <c r="K226" i="1" s="1"/>
  <c r="H12" i="6"/>
  <c r="I12" i="6" s="1"/>
  <c r="J12" i="6" s="1"/>
  <c r="K159" i="1" s="1"/>
  <c r="I261" i="1"/>
  <c r="J261" i="1" s="1"/>
  <c r="K261" i="1" s="1"/>
  <c r="I20" i="1"/>
  <c r="E10" i="1"/>
  <c r="H10" i="1" s="1"/>
  <c r="H164" i="1"/>
  <c r="H162" i="1"/>
  <c r="H161" i="1"/>
  <c r="H122" i="1"/>
  <c r="H92" i="1"/>
  <c r="H91" i="1"/>
  <c r="H90" i="1"/>
  <c r="H89" i="1"/>
  <c r="H88" i="1"/>
  <c r="H87" i="1"/>
  <c r="H86" i="1"/>
  <c r="H85" i="1"/>
  <c r="H84" i="1"/>
  <c r="H83" i="1"/>
  <c r="H79" i="1"/>
  <c r="H78" i="1"/>
  <c r="H77" i="1"/>
  <c r="H75" i="1"/>
  <c r="H72" i="1"/>
  <c r="H71" i="1"/>
  <c r="H69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49" i="1"/>
  <c r="H45" i="1"/>
  <c r="H44" i="1"/>
  <c r="H43" i="1"/>
  <c r="H42" i="1"/>
  <c r="H41" i="1"/>
  <c r="H39" i="1"/>
  <c r="H38" i="1"/>
  <c r="H36" i="1"/>
  <c r="H35" i="1"/>
  <c r="H34" i="1"/>
  <c r="H33" i="1"/>
  <c r="H32" i="1"/>
  <c r="H31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D94" i="5" l="1"/>
  <c r="F93" i="5"/>
  <c r="G93" i="1" s="1"/>
  <c r="H93" i="1" s="1"/>
  <c r="J93" i="1" s="1"/>
  <c r="K93" i="1" s="1"/>
  <c r="J88" i="1"/>
  <c r="K88" i="1" s="1"/>
  <c r="J52" i="1"/>
  <c r="K52" i="1" s="1"/>
  <c r="J34" i="1"/>
  <c r="K34" i="1" s="1"/>
  <c r="J14" i="1"/>
  <c r="K14" i="1" s="1"/>
  <c r="J44" i="1"/>
  <c r="K44" i="1" s="1"/>
  <c r="J43" i="1"/>
  <c r="K43" i="1" s="1"/>
  <c r="J33" i="1"/>
  <c r="K33" i="1" s="1"/>
  <c r="J24" i="1"/>
  <c r="K24" i="1" s="1"/>
  <c r="J65" i="1"/>
  <c r="K65" i="1" s="1"/>
  <c r="J66" i="1"/>
  <c r="K66" i="1" s="1"/>
  <c r="J11" i="1"/>
  <c r="K11" i="1" s="1"/>
  <c r="J58" i="1"/>
  <c r="K58" i="1" s="1"/>
  <c r="J161" i="1"/>
  <c r="K161" i="1" s="1"/>
  <c r="J18" i="1"/>
  <c r="K18" i="1" s="1"/>
  <c r="J84" i="1"/>
  <c r="K84" i="1" s="1"/>
  <c r="J91" i="1"/>
  <c r="K91" i="1" s="1"/>
  <c r="J27" i="1"/>
  <c r="K27" i="1" s="1"/>
  <c r="J15" i="1"/>
  <c r="K15" i="1" s="1"/>
  <c r="J162" i="1"/>
  <c r="K162" i="1" s="1"/>
  <c r="J79" i="1"/>
  <c r="K79" i="1" s="1"/>
  <c r="J71" i="1"/>
  <c r="K71" i="1" s="1"/>
  <c r="J23" i="1"/>
  <c r="K23" i="1" s="1"/>
  <c r="J56" i="1"/>
  <c r="K56" i="1" s="1"/>
  <c r="J36" i="1"/>
  <c r="K36" i="1" s="1"/>
  <c r="J39" i="1"/>
  <c r="K39" i="1" s="1"/>
  <c r="J53" i="1"/>
  <c r="K53" i="1" s="1"/>
  <c r="J54" i="1"/>
  <c r="K54" i="1" s="1"/>
  <c r="J62" i="1"/>
  <c r="K62" i="1" s="1"/>
  <c r="J32" i="1"/>
  <c r="K32" i="1" s="1"/>
  <c r="J19" i="1"/>
  <c r="K19" i="1" s="1"/>
  <c r="J49" i="1"/>
  <c r="K49" i="1" s="1"/>
  <c r="J57" i="1"/>
  <c r="K57" i="1" s="1"/>
  <c r="J75" i="1"/>
  <c r="K75" i="1" s="1"/>
  <c r="J83" i="1"/>
  <c r="K83" i="1" s="1"/>
  <c r="J92" i="1"/>
  <c r="K92" i="1" s="1"/>
  <c r="J61" i="1"/>
  <c r="K61" i="1" s="1"/>
  <c r="J87" i="1"/>
  <c r="K87" i="1" s="1"/>
  <c r="J10" i="1"/>
  <c r="K10" i="1" s="1"/>
  <c r="J26" i="1"/>
  <c r="K26" i="1" s="1"/>
  <c r="J38" i="1"/>
  <c r="K38" i="1" s="1"/>
  <c r="J64" i="1"/>
  <c r="K64" i="1" s="1"/>
  <c r="J22" i="1"/>
  <c r="K22" i="1" s="1"/>
  <c r="J42" i="1"/>
  <c r="K42" i="1" s="1"/>
  <c r="J60" i="1"/>
  <c r="K60" i="1" s="1"/>
  <c r="J78" i="1"/>
  <c r="K78" i="1" s="1"/>
  <c r="J13" i="1"/>
  <c r="K13" i="1" s="1"/>
  <c r="J17" i="1"/>
  <c r="K17" i="1" s="1"/>
  <c r="J21" i="1"/>
  <c r="K21" i="1" s="1"/>
  <c r="J25" i="1"/>
  <c r="K25" i="1" s="1"/>
  <c r="J31" i="1"/>
  <c r="K31" i="1" s="1"/>
  <c r="J35" i="1"/>
  <c r="K35" i="1" s="1"/>
  <c r="J41" i="1"/>
  <c r="K41" i="1" s="1"/>
  <c r="J45" i="1"/>
  <c r="K45" i="1" s="1"/>
  <c r="J55" i="1"/>
  <c r="K55" i="1" s="1"/>
  <c r="J59" i="1"/>
  <c r="K59" i="1" s="1"/>
  <c r="J63" i="1"/>
  <c r="K63" i="1" s="1"/>
  <c r="J69" i="1"/>
  <c r="K69" i="1" s="1"/>
  <c r="J72" i="1"/>
  <c r="K72" i="1" s="1"/>
  <c r="J77" i="1"/>
  <c r="K77" i="1" s="1"/>
  <c r="J86" i="1"/>
  <c r="K86" i="1" s="1"/>
  <c r="J90" i="1"/>
  <c r="K90" i="1" s="1"/>
  <c r="J122" i="1"/>
  <c r="K122" i="1" s="1"/>
  <c r="J12" i="1"/>
  <c r="K12" i="1" s="1"/>
  <c r="J16" i="1"/>
  <c r="K16" i="1" s="1"/>
  <c r="J20" i="1"/>
  <c r="K20" i="1" s="1"/>
  <c r="J28" i="1"/>
  <c r="K28" i="1" s="1"/>
  <c r="J85" i="1"/>
  <c r="K85" i="1" s="1"/>
  <c r="J89" i="1"/>
  <c r="K89" i="1" s="1"/>
  <c r="J164" i="1"/>
  <c r="K164" i="1" s="1"/>
  <c r="D95" i="5" l="1"/>
  <c r="F94" i="5"/>
  <c r="G94" i="1" s="1"/>
  <c r="H94" i="1" s="1"/>
  <c r="J94" i="1" s="1"/>
  <c r="K94" i="1" s="1"/>
  <c r="D96" i="5" l="1"/>
  <c r="F95" i="5"/>
  <c r="G95" i="1" s="1"/>
  <c r="H95" i="1" s="1"/>
  <c r="J95" i="1" s="1"/>
  <c r="K95" i="1" s="1"/>
  <c r="D97" i="5" l="1"/>
  <c r="F96" i="5"/>
  <c r="G96" i="1" s="1"/>
  <c r="H96" i="1" s="1"/>
  <c r="J96" i="1" s="1"/>
  <c r="K96" i="1" s="1"/>
  <c r="D98" i="5" l="1"/>
  <c r="F97" i="5"/>
  <c r="G97" i="1" s="1"/>
  <c r="H97" i="1" s="1"/>
  <c r="J97" i="1" s="1"/>
  <c r="K97" i="1" s="1"/>
  <c r="D99" i="5" l="1"/>
  <c r="F98" i="5"/>
  <c r="G98" i="1" s="1"/>
  <c r="H98" i="1" s="1"/>
  <c r="J98" i="1" s="1"/>
  <c r="K98" i="1" s="1"/>
  <c r="D100" i="5" l="1"/>
  <c r="F99" i="5"/>
  <c r="G99" i="1" s="1"/>
  <c r="H99" i="1" s="1"/>
  <c r="J99" i="1" s="1"/>
  <c r="K99" i="1" s="1"/>
  <c r="D101" i="5" l="1"/>
  <c r="F100" i="5"/>
  <c r="G100" i="1" s="1"/>
  <c r="H100" i="1" s="1"/>
  <c r="J100" i="1" s="1"/>
  <c r="K100" i="1" s="1"/>
  <c r="D102" i="5" l="1"/>
  <c r="F101" i="5"/>
  <c r="G101" i="1" s="1"/>
  <c r="H101" i="1" s="1"/>
  <c r="J101" i="1" s="1"/>
  <c r="K101" i="1" s="1"/>
  <c r="D104" i="5" l="1"/>
  <c r="F102" i="5"/>
  <c r="G102" i="1" s="1"/>
  <c r="H102" i="1" s="1"/>
  <c r="J102" i="1" s="1"/>
  <c r="K102" i="1" s="1"/>
  <c r="D105" i="5" l="1"/>
  <c r="F104" i="5"/>
  <c r="G104" i="1" s="1"/>
  <c r="H104" i="1" s="1"/>
  <c r="J104" i="1" s="1"/>
  <c r="K104" i="1" s="1"/>
  <c r="D106" i="5" l="1"/>
  <c r="F105" i="5"/>
  <c r="G105" i="1" s="1"/>
  <c r="H105" i="1" s="1"/>
  <c r="J105" i="1" s="1"/>
  <c r="K105" i="1" s="1"/>
  <c r="D107" i="5" l="1"/>
  <c r="F106" i="5"/>
  <c r="G106" i="1" s="1"/>
  <c r="H106" i="1" s="1"/>
  <c r="J106" i="1" s="1"/>
  <c r="K106" i="1" s="1"/>
  <c r="D108" i="5" l="1"/>
  <c r="F107" i="5"/>
  <c r="G107" i="1" s="1"/>
  <c r="H107" i="1" s="1"/>
  <c r="J107" i="1" s="1"/>
  <c r="K107" i="1" s="1"/>
  <c r="D109" i="5" l="1"/>
  <c r="F108" i="5"/>
  <c r="G108" i="1" s="1"/>
  <c r="H108" i="1" s="1"/>
  <c r="J108" i="1" s="1"/>
  <c r="K108" i="1" s="1"/>
  <c r="D110" i="5" l="1"/>
  <c r="F109" i="5"/>
  <c r="G109" i="1" s="1"/>
  <c r="H109" i="1" s="1"/>
  <c r="J109" i="1" s="1"/>
  <c r="K109" i="1" s="1"/>
  <c r="D111" i="5" l="1"/>
  <c r="F110" i="5"/>
  <c r="G110" i="1" s="1"/>
  <c r="H110" i="1" s="1"/>
  <c r="J110" i="1" s="1"/>
  <c r="K110" i="1" s="1"/>
  <c r="D112" i="5" l="1"/>
  <c r="F111" i="5"/>
  <c r="G111" i="1" s="1"/>
  <c r="H111" i="1" s="1"/>
  <c r="J111" i="1" s="1"/>
  <c r="K111" i="1" s="1"/>
  <c r="D113" i="5" l="1"/>
  <c r="F112" i="5"/>
  <c r="G112" i="1" s="1"/>
  <c r="H112" i="1" s="1"/>
  <c r="J112" i="1" s="1"/>
  <c r="K112" i="1" s="1"/>
  <c r="D114" i="5" l="1"/>
  <c r="F113" i="5"/>
  <c r="G113" i="1" s="1"/>
  <c r="H113" i="1" s="1"/>
  <c r="J113" i="1" s="1"/>
  <c r="K113" i="1" s="1"/>
  <c r="D115" i="5" l="1"/>
  <c r="F114" i="5"/>
  <c r="G114" i="1" s="1"/>
  <c r="H114" i="1" s="1"/>
  <c r="J114" i="1" s="1"/>
  <c r="K114" i="1" s="1"/>
  <c r="D116" i="5" l="1"/>
  <c r="F115" i="5"/>
  <c r="G115" i="1" s="1"/>
  <c r="H115" i="1" s="1"/>
  <c r="J115" i="1" s="1"/>
  <c r="K115" i="1" s="1"/>
  <c r="D117" i="5" l="1"/>
  <c r="F116" i="5"/>
  <c r="G116" i="1" s="1"/>
  <c r="H116" i="1" s="1"/>
  <c r="J116" i="1" s="1"/>
  <c r="K116" i="1" s="1"/>
  <c r="D118" i="5" l="1"/>
  <c r="F117" i="5"/>
  <c r="G117" i="1" s="1"/>
  <c r="H117" i="1" s="1"/>
  <c r="J117" i="1" s="1"/>
  <c r="K117" i="1" s="1"/>
  <c r="D119" i="5" l="1"/>
  <c r="F118" i="5"/>
  <c r="G118" i="1" s="1"/>
  <c r="H118" i="1" s="1"/>
  <c r="J118" i="1" s="1"/>
  <c r="K118" i="1" s="1"/>
  <c r="D120" i="5" l="1"/>
  <c r="F119" i="5"/>
  <c r="G119" i="1" s="1"/>
  <c r="H119" i="1" s="1"/>
  <c r="J119" i="1" s="1"/>
  <c r="K119" i="1" s="1"/>
  <c r="D121" i="5" l="1"/>
  <c r="F120" i="5"/>
  <c r="G120" i="1" s="1"/>
  <c r="H120" i="1" s="1"/>
  <c r="J120" i="1" s="1"/>
  <c r="K120" i="1" s="1"/>
  <c r="D125" i="5" l="1"/>
  <c r="F121" i="5"/>
  <c r="G121" i="1" s="1"/>
  <c r="H121" i="1" s="1"/>
  <c r="J121" i="1" s="1"/>
  <c r="K121" i="1" s="1"/>
  <c r="D126" i="5" l="1"/>
  <c r="F125" i="5"/>
  <c r="G125" i="1" s="1"/>
  <c r="H125" i="1" s="1"/>
  <c r="J125" i="1" s="1"/>
  <c r="K125" i="1" s="1"/>
  <c r="D127" i="5" l="1"/>
  <c r="F126" i="5"/>
  <c r="G126" i="1" s="1"/>
  <c r="H126" i="1" s="1"/>
  <c r="J126" i="1" s="1"/>
  <c r="K126" i="1" s="1"/>
  <c r="D128" i="5" l="1"/>
  <c r="F127" i="5"/>
  <c r="G127" i="1" s="1"/>
  <c r="H127" i="1" s="1"/>
  <c r="J127" i="1" s="1"/>
  <c r="K127" i="1" s="1"/>
  <c r="D129" i="5" l="1"/>
  <c r="F128" i="5"/>
  <c r="G128" i="1" s="1"/>
  <c r="H128" i="1" s="1"/>
  <c r="J128" i="1" s="1"/>
  <c r="K128" i="1" s="1"/>
  <c r="D130" i="5" l="1"/>
  <c r="F129" i="5"/>
  <c r="G129" i="1" s="1"/>
  <c r="H129" i="1" s="1"/>
  <c r="J129" i="1" s="1"/>
  <c r="K129" i="1" s="1"/>
  <c r="D131" i="5" l="1"/>
  <c r="F130" i="5"/>
  <c r="G130" i="1" s="1"/>
  <c r="H130" i="1" s="1"/>
  <c r="J130" i="1" s="1"/>
  <c r="K130" i="1" s="1"/>
  <c r="D132" i="5" l="1"/>
  <c r="F131" i="5"/>
  <c r="G131" i="1" s="1"/>
  <c r="H131" i="1" s="1"/>
  <c r="J131" i="1" s="1"/>
  <c r="K131" i="1" s="1"/>
  <c r="D133" i="5" l="1"/>
  <c r="F132" i="5"/>
  <c r="G132" i="1" s="1"/>
  <c r="H132" i="1" s="1"/>
  <c r="J132" i="1" s="1"/>
  <c r="K132" i="1" s="1"/>
  <c r="D134" i="5" l="1"/>
  <c r="F133" i="5"/>
  <c r="G133" i="1" s="1"/>
  <c r="H133" i="1" s="1"/>
  <c r="J133" i="1" s="1"/>
  <c r="K133" i="1" s="1"/>
  <c r="D135" i="5" l="1"/>
  <c r="F134" i="5"/>
  <c r="G134" i="1" s="1"/>
  <c r="H134" i="1" s="1"/>
  <c r="J134" i="1" s="1"/>
  <c r="K134" i="1" s="1"/>
  <c r="D136" i="5" l="1"/>
  <c r="F135" i="5"/>
  <c r="G135" i="1" s="1"/>
  <c r="H135" i="1" s="1"/>
  <c r="J135" i="1" s="1"/>
  <c r="K135" i="1" s="1"/>
  <c r="D137" i="5" l="1"/>
  <c r="F136" i="5"/>
  <c r="G136" i="1" s="1"/>
  <c r="H136" i="1" s="1"/>
  <c r="J136" i="1" s="1"/>
  <c r="K136" i="1" s="1"/>
  <c r="D138" i="5" l="1"/>
  <c r="F137" i="5"/>
  <c r="G137" i="1" s="1"/>
  <c r="H137" i="1" s="1"/>
  <c r="J137" i="1" s="1"/>
  <c r="K137" i="1" s="1"/>
  <c r="D139" i="5" l="1"/>
  <c r="F138" i="5"/>
  <c r="G138" i="1" s="1"/>
  <c r="H138" i="1" s="1"/>
  <c r="J138" i="1" s="1"/>
  <c r="K138" i="1" s="1"/>
  <c r="D141" i="5" l="1"/>
  <c r="F139" i="5"/>
  <c r="G139" i="1" s="1"/>
  <c r="H139" i="1" s="1"/>
  <c r="J139" i="1" s="1"/>
  <c r="K139" i="1" s="1"/>
  <c r="D142" i="5" l="1"/>
  <c r="F141" i="5"/>
  <c r="G141" i="1" s="1"/>
  <c r="H141" i="1" s="1"/>
  <c r="J141" i="1" s="1"/>
  <c r="K141" i="1" s="1"/>
  <c r="D144" i="5" l="1"/>
  <c r="F142" i="5"/>
  <c r="G142" i="1" s="1"/>
  <c r="H142" i="1" s="1"/>
  <c r="J142" i="1" s="1"/>
  <c r="K142" i="1" s="1"/>
  <c r="D145" i="5" l="1"/>
  <c r="F144" i="5"/>
  <c r="G144" i="1" s="1"/>
  <c r="H144" i="1" s="1"/>
  <c r="J144" i="1" s="1"/>
  <c r="K144" i="1" s="1"/>
  <c r="D147" i="5" l="1"/>
  <c r="F145" i="5"/>
  <c r="G145" i="1" s="1"/>
  <c r="H145" i="1" s="1"/>
  <c r="J145" i="1" s="1"/>
  <c r="K145" i="1" s="1"/>
  <c r="D148" i="5" l="1"/>
  <c r="F147" i="5"/>
  <c r="G147" i="1" s="1"/>
  <c r="H147" i="1" s="1"/>
  <c r="J147" i="1" s="1"/>
  <c r="K147" i="1" s="1"/>
  <c r="D150" i="5" l="1"/>
  <c r="F148" i="5"/>
  <c r="G148" i="1" s="1"/>
  <c r="H148" i="1" s="1"/>
  <c r="J148" i="1" s="1"/>
  <c r="K148" i="1" s="1"/>
  <c r="D151" i="5" l="1"/>
  <c r="F150" i="5"/>
  <c r="G150" i="1" s="1"/>
  <c r="H150" i="1" s="1"/>
  <c r="J150" i="1" s="1"/>
  <c r="K150" i="1" s="1"/>
  <c r="D152" i="5" l="1"/>
  <c r="F152" i="5" s="1"/>
  <c r="G152" i="1" s="1"/>
  <c r="H152" i="1" s="1"/>
  <c r="J152" i="1" s="1"/>
  <c r="K152" i="1" s="1"/>
  <c r="F151" i="5"/>
  <c r="G151" i="1" s="1"/>
  <c r="H151" i="1" s="1"/>
  <c r="J151" i="1" s="1"/>
  <c r="K151" i="1" s="1"/>
</calcChain>
</file>

<file path=xl/sharedStrings.xml><?xml version="1.0" encoding="utf-8"?>
<sst xmlns="http://schemas.openxmlformats.org/spreadsheetml/2006/main" count="4268" uniqueCount="792">
  <si>
    <t>Расчет подушевых нормативов финансирования социальных услуг, предоставляемых поставщиками социальных услуг на территории Кировской области</t>
  </si>
  <si>
    <t>(наименование учреждения)</t>
  </si>
  <si>
    <t>№ п/п</t>
  </si>
  <si>
    <t>Наименование услуги</t>
  </si>
  <si>
    <r>
      <t xml:space="preserve">Социальные отчисления (СО) на часовой фонд оплаты труда персонала, оказывающего услугу  </t>
    </r>
    <r>
      <rPr>
        <b/>
        <sz val="10"/>
        <color indexed="17"/>
        <rFont val="Times New Roman"/>
        <family val="1"/>
        <charset val="204"/>
      </rPr>
      <t>(руб.)</t>
    </r>
  </si>
  <si>
    <r>
      <t xml:space="preserve">Всего прямые расходы (ПРу) на 1 услугу </t>
    </r>
    <r>
      <rPr>
        <b/>
        <sz val="10"/>
        <color indexed="17"/>
        <rFont val="Times New Roman"/>
        <family val="1"/>
        <charset val="204"/>
      </rPr>
      <t>(руб.)</t>
    </r>
    <r>
      <rPr>
        <sz val="10"/>
        <rFont val="Times New Roman"/>
        <family val="1"/>
        <charset val="204"/>
      </rPr>
      <t xml:space="preserve"> гр.8=гр.3 х (гр.4+гр.5+гр.6+ гр.7)</t>
    </r>
  </si>
  <si>
    <r>
      <t xml:space="preserve">Косвенные расходы (КРу) на 1 услугу </t>
    </r>
    <r>
      <rPr>
        <b/>
        <sz val="10"/>
        <color indexed="17"/>
        <rFont val="Times New Roman"/>
        <family val="1"/>
        <charset val="204"/>
      </rPr>
      <t>(руб.)</t>
    </r>
  </si>
  <si>
    <r>
      <t xml:space="preserve">Подушевой норматив финансирования </t>
    </r>
    <r>
      <rPr>
        <b/>
        <sz val="10"/>
        <color indexed="17"/>
        <rFont val="Times New Roman"/>
        <family val="1"/>
        <charset val="204"/>
      </rPr>
      <t>(руб)</t>
    </r>
    <r>
      <rPr>
        <sz val="10"/>
        <rFont val="Times New Roman"/>
        <family val="1"/>
        <charset val="204"/>
      </rPr>
      <t>, за одну оказанную услугу (гр. 11 = гр. 8 + гр. 10)</t>
    </r>
  </si>
  <si>
    <t>Социально-бытовые услуги:</t>
  </si>
  <si>
    <t>1.1.15.</t>
  </si>
  <si>
    <t>Оказание гигиенических услуг получателям социальных услуг, не способным по состоянию здоровья самостоятельно осуществлять за собой уход:</t>
  </si>
  <si>
    <t>1.1.15.1.</t>
  </si>
  <si>
    <t>1.1.15.2.</t>
  </si>
  <si>
    <t>Обтирание и (или) обмывание</t>
  </si>
  <si>
    <t>1.1.15.3.</t>
  </si>
  <si>
    <t>1.1.15.4.</t>
  </si>
  <si>
    <t>1.1.15.5.</t>
  </si>
  <si>
    <t>1.1.15.6.</t>
  </si>
  <si>
    <t>1.1.15.7.</t>
  </si>
  <si>
    <t>1.1.15.8.</t>
  </si>
  <si>
    <t>1.1.15.9.</t>
  </si>
  <si>
    <t>1.1.15.10.</t>
  </si>
  <si>
    <t>1.1.15.11.</t>
  </si>
  <si>
    <t>1.1.15.12.</t>
  </si>
  <si>
    <t>1.1.15.13.</t>
  </si>
  <si>
    <t>1.1.15.14.</t>
  </si>
  <si>
    <t>1.1.15.15.</t>
  </si>
  <si>
    <t>1.1.15.17.</t>
  </si>
  <si>
    <t>1.1.16.</t>
  </si>
  <si>
    <t>1.1.17.</t>
  </si>
  <si>
    <t>Предоставление транспорта для перевозки получателя социальных услуг в медицинскую организацию</t>
  </si>
  <si>
    <t>1.2.</t>
  </si>
  <si>
    <t>Социально-медицинские услуги:</t>
  </si>
  <si>
    <t>1.2.1.</t>
  </si>
  <si>
    <t>1.2.1.3.</t>
  </si>
  <si>
    <t>1.2.1.4.</t>
  </si>
  <si>
    <t>1.2.1.5.</t>
  </si>
  <si>
    <t>1.2.1.6.</t>
  </si>
  <si>
    <t>1.2.8.</t>
  </si>
  <si>
    <t>1.2.8.1.</t>
  </si>
  <si>
    <t>1.2.8.2.</t>
  </si>
  <si>
    <t>1.6.</t>
  </si>
  <si>
    <t>Социально-педагогические услуги:</t>
  </si>
  <si>
    <t>1.6.1.</t>
  </si>
  <si>
    <t>1.6.2.</t>
  </si>
  <si>
    <t>1.6.3.</t>
  </si>
  <si>
    <t>2.1.</t>
  </si>
  <si>
    <t>2.1.10.</t>
  </si>
  <si>
    <t>2.1.10.1.</t>
  </si>
  <si>
    <t>2.1.10.2.</t>
  </si>
  <si>
    <t>Стрижка ногтей на руках</t>
  </si>
  <si>
    <t>2.1.10.3.</t>
  </si>
  <si>
    <t>Стрижка ногтей на ногах</t>
  </si>
  <si>
    <t>2.1.10.4.</t>
  </si>
  <si>
    <t>Подравнивание волос</t>
  </si>
  <si>
    <t>2.1.10.5.</t>
  </si>
  <si>
    <t>2.1.10.6.</t>
  </si>
  <si>
    <t>2.1.10.7.</t>
  </si>
  <si>
    <t>2.1.10.8.</t>
  </si>
  <si>
    <t>2.1.10.9.</t>
  </si>
  <si>
    <t>Оказание помощи в передвижении по помещению и вне помещения</t>
  </si>
  <si>
    <t>2.2.3.</t>
  </si>
  <si>
    <t>2.2.3.2.</t>
  </si>
  <si>
    <t>Сопровождение получателя социальных услуг в медицинскую организацию, взаимодействие с лечащим врачом получателя социальных услуг</t>
  </si>
  <si>
    <t>2.2.3.3.</t>
  </si>
  <si>
    <t>2.3.</t>
  </si>
  <si>
    <t>2.3.3.</t>
  </si>
  <si>
    <t>Социально-психологическая диагностика</t>
  </si>
  <si>
    <t>2.4.</t>
  </si>
  <si>
    <t>2.4.2.</t>
  </si>
  <si>
    <t>Оказание помощи при приеме пищи</t>
  </si>
  <si>
    <t>Оказание помощи в передвижении по помещению</t>
  </si>
  <si>
    <t>3.1.9.</t>
  </si>
  <si>
    <t>Причесывание волос</t>
  </si>
  <si>
    <t>Стрижка и (или) подравнивание волос</t>
  </si>
  <si>
    <t>Бритье бороды и (или) усов</t>
  </si>
  <si>
    <t>Оказание помощи в смене постельного белья</t>
  </si>
  <si>
    <t>Оказание помощи при вставании с постели, укладывании в постель</t>
  </si>
  <si>
    <t>Оказание помощи при одевании и (или) раздевании</t>
  </si>
  <si>
    <t>Оказание помощи в помывке в ванне, душе, бане</t>
  </si>
  <si>
    <t>Оказание помощи в пользовании туалетом, судном подкладным и (или) резервуаром для сбора мочи (уткой)</t>
  </si>
  <si>
    <t>Вынос судна подкладного и (или) резервуара для сбора мочи (утки)</t>
  </si>
  <si>
    <t>Смена подгузников или абсорбирующего белья</t>
  </si>
  <si>
    <t>Оказание помощи в пользовании очками и (или) слуховыми аппаратами</t>
  </si>
  <si>
    <t>3.2.1.</t>
  </si>
  <si>
    <t>3.2.2.</t>
  </si>
  <si>
    <t>Содействие в оказании медицинской помощи, в том числе стоматологической помощи:</t>
  </si>
  <si>
    <t>Содействие в выписке рецепта (льготного рецепта) у врача на приобретение лекарственных препаратов для медицинского применения, медицинских изделий, специализированных продуктов лечебного питания для получателей социальных услуг</t>
  </si>
  <si>
    <t>Доставка в медицинскую организацию образца биологического материала для лабораторного исследования по назначению врача</t>
  </si>
  <si>
    <t>Содействие в получении стоматологической, в том числе зубопротезной, помощи</t>
  </si>
  <si>
    <t>3.2.3.</t>
  </si>
  <si>
    <t>Оказание при необходимости первичной медико-санитарной помощи:</t>
  </si>
  <si>
    <t>Оказание первичной доврачебной медико-санитарной помощи</t>
  </si>
  <si>
    <t>Оказание первичной врачебной медико-санитарной помощи</t>
  </si>
  <si>
    <t>3.2.4.</t>
  </si>
  <si>
    <t>3.2.5.</t>
  </si>
  <si>
    <t>Социально-психологические услуги:</t>
  </si>
  <si>
    <t>3.3.2.</t>
  </si>
  <si>
    <t>3.4.2.</t>
  </si>
  <si>
    <t>Услуги в целях повышения коммуникативного потенциала получателей социальных услуг, имеющих ограничения жизнедеятельности, в том числе детей-инвалидов:</t>
  </si>
  <si>
    <t>Социальные услуги, предоставляемые в форме социального обслуживания на дому (городская местность)</t>
  </si>
  <si>
    <t>1.1.</t>
  </si>
  <si>
    <t>1.1.1.</t>
  </si>
  <si>
    <t>Покупка за счет средств получателя социальных услуг и доставка на дом продуктов питания, горячих обедов</t>
  </si>
  <si>
    <t>Покупка за счет средств получателя социальных услуг и доставка на дом промышленных товаров первой необходимости</t>
  </si>
  <si>
    <t>Покупка за счет средств получателя социальных услуг и доставка на дом средств санитарии и гигиены, средств ухода</t>
  </si>
  <si>
    <t>Покупка за счет средств получателя социальных услуг и доставка на дом книг, газет, журналов</t>
  </si>
  <si>
    <t>1.1.2.</t>
  </si>
  <si>
    <t>Помощь в приготовлении пищи из продуктов питания получателя социальных услуг</t>
  </si>
  <si>
    <t>1.1.3.</t>
  </si>
  <si>
    <t>Помощь в приеме пищи</t>
  </si>
  <si>
    <t>1.1.4.</t>
  </si>
  <si>
    <t>Содействие в обеспечении за счет средств получателя социальных услуг твердым топливом</t>
  </si>
  <si>
    <t>1.1.4.1.</t>
  </si>
  <si>
    <t>Топка печей при наличии печного отопления</t>
  </si>
  <si>
    <t>1.1.4.2.</t>
  </si>
  <si>
    <t>Доставка топлива от места хранения к печи</t>
  </si>
  <si>
    <t>1.1.4.3.</t>
  </si>
  <si>
    <t>Доставка воды при отсутствии центрального водоснабжения</t>
  </si>
  <si>
    <t>1.1.5.</t>
  </si>
  <si>
    <t>Содействие в организации ремонта жилых помещений</t>
  </si>
  <si>
    <t>1.1.6.</t>
  </si>
  <si>
    <t>Содействие в организации уборки жилых помещений за счет средств получателя социальных услуг, в том числе с привлечением иных лиц, служб</t>
  </si>
  <si>
    <t>1.1.7.</t>
  </si>
  <si>
    <t>Сдача за счет средств получателя социальных услуг вещей в стирку, химчистку, ремонт, получение их и доставка получателю социальных услуг</t>
  </si>
  <si>
    <t>1.1.8.</t>
  </si>
  <si>
    <t>Содействие в оплате за счет средств получателя социальных услуг жилого помещения, коммунальных услуг и услуг связи</t>
  </si>
  <si>
    <t>1.1.9.</t>
  </si>
  <si>
    <t>Оказание помощи в написании и прочтении писем и другой корреспонденции</t>
  </si>
  <si>
    <t>1.1.10.</t>
  </si>
  <si>
    <t>Содействие в предоставлении услуг почтовой связи за счет средств получателя социальных услуг</t>
  </si>
  <si>
    <t>1.1.11.</t>
  </si>
  <si>
    <t>Сопровождение получателя социальных услуг на прогулке</t>
  </si>
  <si>
    <t>1.1.12.</t>
  </si>
  <si>
    <t>Содействие в организации ритуальных услуг</t>
  </si>
  <si>
    <t>1.1.13.</t>
  </si>
  <si>
    <t>Содействие в направлении в стационарную организацию социального обслуживания</t>
  </si>
  <si>
    <t>1.1.14.</t>
  </si>
  <si>
    <t>Содействие в посещении культурных мероприятий</t>
  </si>
  <si>
    <t>Умывание</t>
  </si>
  <si>
    <t>Оказание помощи в смене нательного белья</t>
  </si>
  <si>
    <t>Оказание помощи в помывке в бане общего пользования</t>
  </si>
  <si>
    <t>1.1.15.16.</t>
  </si>
  <si>
    <t>Оказание помощи в ухаживании за зубами и (или) съемными зубными протезами</t>
  </si>
  <si>
    <t>Помощь в передвижении по дому</t>
  </si>
  <si>
    <t>1.2.1.2.</t>
  </si>
  <si>
    <t>Сопровождение получателя социальных услуг в медицинскую организацию, расположенную по месту жительства получателя социальных услуг, и обратно</t>
  </si>
  <si>
    <t>Посещение получателя социальных услуг в медицинской организации в случае его госпитализации</t>
  </si>
  <si>
    <t>Взятие образца биологического материала для лабораторного исследования по назначению врача</t>
  </si>
  <si>
    <t>1.2.2.</t>
  </si>
  <si>
    <t>Содействие в прохождении медико-социальной экспертизы</t>
  </si>
  <si>
    <t>1.2.3.</t>
  </si>
  <si>
    <t>Содействие в направлении на санаторно-курортное лечение</t>
  </si>
  <si>
    <t>1.2.4.</t>
  </si>
  <si>
    <t>Профилактика пролежней</t>
  </si>
  <si>
    <t>1.2.5.</t>
  </si>
  <si>
    <t>Наблюдение за состоянием здоровья получателя социальных услуг</t>
  </si>
  <si>
    <t>1.2.6.</t>
  </si>
  <si>
    <t>Содействие в выполнении медицинских процедур по назначению врача, наблюдение за своевременным приемом лекарственных препаратов для медицинского применения, назначенных врачом</t>
  </si>
  <si>
    <t>1.2.7.</t>
  </si>
  <si>
    <t>Оказание помощи в выполнении физических упражнений</t>
  </si>
  <si>
    <t>Содействие в обеспечении по назначению врачей лекарственными препаратами для медицинского применения, медицинскими изделиями, а также специальными продуктами лечебного питания за счет средств получателя социальных услуг:</t>
  </si>
  <si>
    <t>Приобретение лекарственных препаратов для медицинского применения, медицинских изделий, специализированных продуктов лечебного питания за счет средств получателя социальных услуг либо по рецепту (льготному рецепту) и доставка на дом</t>
  </si>
  <si>
    <t>1.2.9.</t>
  </si>
  <si>
    <t>Проведение бесед по формированию здорового образа жизни</t>
  </si>
  <si>
    <t>1.3.</t>
  </si>
  <si>
    <t>1.3.1.</t>
  </si>
  <si>
    <t>Содействие в получении психологической помощи</t>
  </si>
  <si>
    <t>1.3.2.</t>
  </si>
  <si>
    <t>Проведение бесед, направленных на формирование у получателя социальных услуг позитивного психологического состояния, поддержание активного образа жизни</t>
  </si>
  <si>
    <t>1.4.</t>
  </si>
  <si>
    <t>Социально-правовые услуги:</t>
  </si>
  <si>
    <t>1.4.2.</t>
  </si>
  <si>
    <t>Оказание помощи в оформлении и восстановлении документов получателя социальных услуг</t>
  </si>
  <si>
    <t>1.4.3.</t>
  </si>
  <si>
    <t>Содействие в получении юридической помощи в целях защиты прав и законных интересов получателей социальных услуг</t>
  </si>
  <si>
    <t>1.5.</t>
  </si>
  <si>
    <t>1.5.1.</t>
  </si>
  <si>
    <t>Содействие в проведении социально-реабилитационных мероприятий в соответствии с индивидуальными программами реабилитации или абилитации инвалидов, в том числе детей-инвалидов</t>
  </si>
  <si>
    <t>1.5.2.</t>
  </si>
  <si>
    <t>Содействие в обеспечении техническими средствами реабилитации, включая протезно-ортопедические изделия, в соответствии с индивидуальными программами реабилитации или абилитации инвалидов, в том числе детей-инвалидов</t>
  </si>
  <si>
    <t>Социально-педагогическая диагностика</t>
  </si>
  <si>
    <t>Социально-педагогическая коррекция</t>
  </si>
  <si>
    <t>Социально-педагогическое консультирование</t>
  </si>
  <si>
    <t>Уборка жилых помещений</t>
  </si>
  <si>
    <t xml:space="preserve"> 1.1.1.1</t>
  </si>
  <si>
    <t xml:space="preserve"> 1.1.1.2</t>
  </si>
  <si>
    <t xml:space="preserve"> 1.1.1.3</t>
  </si>
  <si>
    <t>1.1.6.1</t>
  </si>
  <si>
    <t>1.3.3.</t>
  </si>
  <si>
    <t>Социальные услуги, предоставляемые в форме социального обслуживания на дому (сельская местность)</t>
  </si>
  <si>
    <t>Социальные услуги, предоставляемые в форме полустационарного социального обслуживания</t>
  </si>
  <si>
    <t>2.1.1.</t>
  </si>
  <si>
    <t>Предоставление помещений для организации социально-реабилитационных и социокультурных мероприятий</t>
  </si>
  <si>
    <t>2.1.2.</t>
  </si>
  <si>
    <t>Обеспечение питанием согласно утвержденным нормативам</t>
  </si>
  <si>
    <t>2.1.3.</t>
  </si>
  <si>
    <t>Предоставление в пользование мебели согласно утвержденным нормативам</t>
  </si>
  <si>
    <t>2.1.4.</t>
  </si>
  <si>
    <t>Обеспечение книгами, журналами, газетами, настольными играми, иным инвентарем для организации досуга</t>
  </si>
  <si>
    <t>2.1.6.</t>
  </si>
  <si>
    <t>Стирка постельного белья, чистка одежды</t>
  </si>
  <si>
    <t>2.1.8.</t>
  </si>
  <si>
    <t>Предоставление транспорта для перевозки получателей социальных услуг в медицинские организации, на обучение и для участия в социокультурных мероприятиях</t>
  </si>
  <si>
    <t>2.1.9.</t>
  </si>
  <si>
    <t>Оказание помощи в помывке в ванне, в душе</t>
  </si>
  <si>
    <t>Оказание помощи в пользовании туалетом</t>
  </si>
  <si>
    <t>2.1.11.</t>
  </si>
  <si>
    <t>2.2.</t>
  </si>
  <si>
    <t>2.2.1.</t>
  </si>
  <si>
    <t>Проведение первичного медицинского осмотра, первичной санитарной обработки</t>
  </si>
  <si>
    <t>2.2.2.</t>
  </si>
  <si>
    <t>Оказание при необходимости первичной медико-санитарной помощи</t>
  </si>
  <si>
    <t>Содействие в оказании медицинской помощи:</t>
  </si>
  <si>
    <t>2.2.3.4.</t>
  </si>
  <si>
    <t>Содействие в прохождении диспансеризации</t>
  </si>
  <si>
    <t>2.2.4.</t>
  </si>
  <si>
    <t>2.2.5.</t>
  </si>
  <si>
    <t>2.2.6.</t>
  </si>
  <si>
    <t>Проведение занятий с использованием методов адаптивной физической культуры</t>
  </si>
  <si>
    <t>2.2.7.</t>
  </si>
  <si>
    <t>Проведение оздоровительных мероприятий, в том числе по формированию здорового образа жизни</t>
  </si>
  <si>
    <t>2.2.8.</t>
  </si>
  <si>
    <t>2.3.1.</t>
  </si>
  <si>
    <t>2.3.2.</t>
  </si>
  <si>
    <t>Социально-психологическая диагностика:</t>
  </si>
  <si>
    <t>2.3.3.1.</t>
  </si>
  <si>
    <t>Социально-психологическая коррекция</t>
  </si>
  <si>
    <t>2.3.3.2.</t>
  </si>
  <si>
    <t>Социально-психологическое консультирование</t>
  </si>
  <si>
    <t>2.4.1.</t>
  </si>
  <si>
    <t>Организация досуга</t>
  </si>
  <si>
    <t>Социально-педагогическая диагностика:</t>
  </si>
  <si>
    <t>2.4.2.1.</t>
  </si>
  <si>
    <t>2.4.2.2.</t>
  </si>
  <si>
    <t>2.4.4.</t>
  </si>
  <si>
    <t>Содействие в получении образования</t>
  </si>
  <si>
    <t>2.5.</t>
  </si>
  <si>
    <t>Социально-трудовые услуги:</t>
  </si>
  <si>
    <t>2.5.1.</t>
  </si>
  <si>
    <t>Услуги, связанные с социально-трудовой реабилитацией</t>
  </si>
  <si>
    <t>2.5.2.</t>
  </si>
  <si>
    <t>Содействие в трудоустройстве</t>
  </si>
  <si>
    <t>2.5.3.</t>
  </si>
  <si>
    <t>Содействие в профессиональной ориентации</t>
  </si>
  <si>
    <t>2.6.</t>
  </si>
  <si>
    <t>2.6.2.</t>
  </si>
  <si>
    <t>Помощь в оформлении и восстановлении документов получателя социальных услуг</t>
  </si>
  <si>
    <t>2.6.3.</t>
  </si>
  <si>
    <t>2.6.4.</t>
  </si>
  <si>
    <t>Оказание помощи в регистрации по месту пребывания</t>
  </si>
  <si>
    <t>2.7.</t>
  </si>
  <si>
    <t>2.7.2.</t>
  </si>
  <si>
    <t>Проведение социально-реабилитационных мероприятий в соответствии с индивидуальными программами реабилитации или абилитации инвалидов, в том числе детей-инвалидов</t>
  </si>
  <si>
    <t>2.7.3.</t>
  </si>
  <si>
    <t>2.7.4.</t>
  </si>
  <si>
    <t>Оказание помощи инвалидам, в том числе детям-инвалидам, в пользовании техническими средствами реабилитации, специальными приспособлениями, приборами и оборудованием</t>
  </si>
  <si>
    <t>2.7.5.</t>
  </si>
  <si>
    <t>Обучение инвалидов, в том числе детей-инвалидов, пользованию техническими средствами реабилитации</t>
  </si>
  <si>
    <t>2.7.6.</t>
  </si>
  <si>
    <t>Оказание помощи в обучении основам компьютерной грамотности</t>
  </si>
  <si>
    <t>2.1.5.</t>
  </si>
  <si>
    <t>Предоставление постельных принадлежностей, спального места в специальном помещении</t>
  </si>
  <si>
    <t>2.4.3.</t>
  </si>
  <si>
    <t>Социально-педагогический патронаж</t>
  </si>
  <si>
    <t>Социальные услуги, предоставляемые в форме стационарного социального обслуживания</t>
  </si>
  <si>
    <t>3.1.</t>
  </si>
  <si>
    <t>3.1.1.</t>
  </si>
  <si>
    <t>Предоставление жилых помещений, помещений для организации социально-реабилитационных и социокультурных мероприятий</t>
  </si>
  <si>
    <t>3.1.2.</t>
  </si>
  <si>
    <t>Обеспечение питанием согласно утвержденным нормативам:</t>
  </si>
  <si>
    <t>3.1.2.1.</t>
  </si>
  <si>
    <t>3.1.2.2.</t>
  </si>
  <si>
    <t>3.1.3.</t>
  </si>
  <si>
    <t>3.1.4.</t>
  </si>
  <si>
    <t>3.1.5.</t>
  </si>
  <si>
    <t>Обеспечение мягким инвентарем (одеждой, обувью и постельными принадлежностями) согласно утвержденным нормативам</t>
  </si>
  <si>
    <t>3.1.6.</t>
  </si>
  <si>
    <t>Стирка одежды и постельного белья, чистка одежды</t>
  </si>
  <si>
    <t>3.1.7.</t>
  </si>
  <si>
    <t>3.1.9.1.</t>
  </si>
  <si>
    <t>3.1.9.2.</t>
  </si>
  <si>
    <t>3.1.9.3.</t>
  </si>
  <si>
    <t>3.1.9.4.</t>
  </si>
  <si>
    <t>3.1.9.5.</t>
  </si>
  <si>
    <t>3.1.9.6.</t>
  </si>
  <si>
    <t>3.1.9.7.</t>
  </si>
  <si>
    <t>3.1.9.8.</t>
  </si>
  <si>
    <t>3.1.9.9.</t>
  </si>
  <si>
    <t>3.1.9.10.</t>
  </si>
  <si>
    <t>3.1.9.11.</t>
  </si>
  <si>
    <t>3.1.9.12.</t>
  </si>
  <si>
    <t>3.1.9.13.</t>
  </si>
  <si>
    <t>3.1.9.14.</t>
  </si>
  <si>
    <t>3.1.9.15.</t>
  </si>
  <si>
    <t>3.1.9.16.</t>
  </si>
  <si>
    <t>3.1.9.17.</t>
  </si>
  <si>
    <t>3.1.10.</t>
  </si>
  <si>
    <t>3.1.12.</t>
  </si>
  <si>
    <t>Организация ритуальных услуг</t>
  </si>
  <si>
    <t>3.2.</t>
  </si>
  <si>
    <t>3.2.2.2.</t>
  </si>
  <si>
    <t>3.2.2.3.</t>
  </si>
  <si>
    <t>Приобретение лекарственных препаратов для медицинского применения, медицинских изделий, а также специализированных продуктов лечебного питания по льготному рецепту либо по рецепту за счет средств получателя социальных услуг</t>
  </si>
  <si>
    <t>3.2.2.4.</t>
  </si>
  <si>
    <t>3.2.2.5.</t>
  </si>
  <si>
    <t>3.2.2.6.</t>
  </si>
  <si>
    <t>3.2.2.7.</t>
  </si>
  <si>
    <t>3.2.2.8.</t>
  </si>
  <si>
    <t>3.2.2.9.</t>
  </si>
  <si>
    <t>3.2.3.1.</t>
  </si>
  <si>
    <t>3.2.3.2.</t>
  </si>
  <si>
    <t>Выполнение медицинских процедур по назначению врача, наблюдение за своевременным приемом лекарственных препаратов для медицинского применения, назначенных врачом:</t>
  </si>
  <si>
    <t>3.2.5.1.</t>
  </si>
  <si>
    <t>Измерение температуры тела</t>
  </si>
  <si>
    <t>3.2.5.2.</t>
  </si>
  <si>
    <t>Измерение артериального давления и пульса</t>
  </si>
  <si>
    <t>3.2.5.3.</t>
  </si>
  <si>
    <t>Выполнение перевязок</t>
  </si>
  <si>
    <t>3.2.5.4.</t>
  </si>
  <si>
    <t>Контроль за приемом лекарственных препаратов</t>
  </si>
  <si>
    <t>3.2.5.5.</t>
  </si>
  <si>
    <t>Закапывание капель</t>
  </si>
  <si>
    <t>3.2.5.6.</t>
  </si>
  <si>
    <t>Накладывание компрессов, горчичников</t>
  </si>
  <si>
    <t>3.2.5.7.</t>
  </si>
  <si>
    <t>Проведение внутримышечных (подкожных) инъекций</t>
  </si>
  <si>
    <t>3.2.5.8.</t>
  </si>
  <si>
    <t>Проведение внутривенных инъекций</t>
  </si>
  <si>
    <t>3.2.5.9.</t>
  </si>
  <si>
    <t>Снятие электрокардиограммы</t>
  </si>
  <si>
    <t>3.2.5.10.</t>
  </si>
  <si>
    <t>Проведение физиотерапевтических процедур</t>
  </si>
  <si>
    <t>3.2.5.11.</t>
  </si>
  <si>
    <t>Массаж</t>
  </si>
  <si>
    <t>3.2.6.</t>
  </si>
  <si>
    <t>3.2.7.</t>
  </si>
  <si>
    <t>3.2.8.</t>
  </si>
  <si>
    <t>3.2.9.</t>
  </si>
  <si>
    <t>3.2.10.</t>
  </si>
  <si>
    <t>3.3.</t>
  </si>
  <si>
    <t>3.3.1.</t>
  </si>
  <si>
    <t>3.3.2.1.</t>
  </si>
  <si>
    <t>3.3.2.2.</t>
  </si>
  <si>
    <t>3.4.</t>
  </si>
  <si>
    <t>3.4.1.</t>
  </si>
  <si>
    <t>3.4.2.1.</t>
  </si>
  <si>
    <t>3.4.2.2.</t>
  </si>
  <si>
    <t>3.4.3.</t>
  </si>
  <si>
    <t>3.5.</t>
  </si>
  <si>
    <t>3.5.1.</t>
  </si>
  <si>
    <t>3.5.2.</t>
  </si>
  <si>
    <t>3.6.</t>
  </si>
  <si>
    <t>3.6.2.</t>
  </si>
  <si>
    <t>3.6.3.</t>
  </si>
  <si>
    <t>3.7.</t>
  </si>
  <si>
    <t>3.7.3.</t>
  </si>
  <si>
    <t>3.7.4.</t>
  </si>
  <si>
    <t>3.7.5.</t>
  </si>
  <si>
    <t>3.7.6.</t>
  </si>
  <si>
    <t>Оказание помощи инвалидам, в том числе детям-инвалидам, в пользовании техническими средствами ухода и реабилитации, специальными приспособлениями, приборами и оборудованием</t>
  </si>
  <si>
    <t>3.7.7.</t>
  </si>
  <si>
    <t>№</t>
  </si>
  <si>
    <t xml:space="preserve">Должность персонала, оказывающего услугу </t>
  </si>
  <si>
    <t xml:space="preserve">Должностной оклад   (руб./мес.) </t>
  </si>
  <si>
    <t xml:space="preserve">Стимулирующие и компенсационные выплаты  (руб./мес.)  </t>
  </si>
  <si>
    <t>Фонд заработной платы  (руб./мес)    гр. 6 = гр.4+гр.5</t>
  </si>
  <si>
    <t>Годовой фонд оплаты труда (руб.)                    гр. 7 = гр.6 x 12</t>
  </si>
  <si>
    <t>Годовой фонд рабочего времени, согласно  производственному календарю (час.)</t>
  </si>
  <si>
    <t>Часовой фонд оплаты труда персонала, оказывающего услугу  (Ч) (руб.)          гр.9 =гр.7/гр.8</t>
  </si>
  <si>
    <t>РАСЧЕТ</t>
  </si>
  <si>
    <t xml:space="preserve">№ </t>
  </si>
  <si>
    <t xml:space="preserve">Наименование материальных затрат </t>
  </si>
  <si>
    <t>Количество материальных затрат</t>
  </si>
  <si>
    <t xml:space="preserve">Единица измерения </t>
  </si>
  <si>
    <t xml:space="preserve">Цена за единицу (руб.)  </t>
  </si>
  <si>
    <t>Стоимость материальных затрат(руб.)</t>
  </si>
  <si>
    <t>Годовой фонд рабочего времени,согласно  производственному календарю (час.)</t>
  </si>
  <si>
    <t>гр. 7 =гр. 4 x гр.6</t>
  </si>
  <si>
    <t>гр.9=гр.7/гр.8</t>
  </si>
  <si>
    <t>Материальные затраты (МЗ ) в расчете на один час оплаты труда персонала, оказывающего социальную услугу  (руб.)</t>
  </si>
  <si>
    <t>прочих прямых затрат на один час оплаты труда персонала, оказывающего социальную услугу</t>
  </si>
  <si>
    <t xml:space="preserve">Наименование прочих прямых затрат </t>
  </si>
  <si>
    <t>Стоимость прочих прямых затрат (руб.)</t>
  </si>
  <si>
    <t>Прочие затраты (ПП) в расчете на один час оплаты труда персонала, оказывающего социальную услугу (руб)</t>
  </si>
  <si>
    <t>гр.6=гр.4/гр.5</t>
  </si>
  <si>
    <t>Социальные отчисления на фонд заработной платы работника, оказывающего услугу  (руб./день)</t>
  </si>
  <si>
    <t xml:space="preserve">Всего  прямые  расходы на 1  койко-место  (руб./день) </t>
  </si>
  <si>
    <t>Косвенные расходы на 1 койко место (руб./день)  гр.9=гр.7 х    гр. 8</t>
  </si>
  <si>
    <t>гр.7=гр.3 + гр.4+гр.5+ гр.6</t>
  </si>
  <si>
    <t>Должности работников, оказывающих услугу</t>
  </si>
  <si>
    <t>Фонд  заработной платы работников, оказывающих услугу    (за предыдущий период)гр.6 = гр.4+ гр.5</t>
  </si>
  <si>
    <t>Фактическое количество показателей, характеризующих объем,  оказываемых государственных услуг (выполнения работ) за предыдущий период  (койко-дни, человеко-дни)</t>
  </si>
  <si>
    <t xml:space="preserve">Фонд заработной платы работника, оказывающего услугу на 1 койко-место (человека) (руб./день)  гр.8 = гр.6 / гр.7, </t>
  </si>
  <si>
    <t xml:space="preserve">Расчет  материальных затрат </t>
  </si>
  <si>
    <t>Наименование материальных затрат</t>
  </si>
  <si>
    <t xml:space="preserve">Цена за  единицу (руб.)  </t>
  </si>
  <si>
    <t>Стоимость материальных затрат за предыдущий год   гр.7=гр. 4 хгр.6</t>
  </si>
  <si>
    <t>Фактическое количество показателей, характеризующих объем,  оказываемых государственных услуг (выполнения работ) за предыдущий период (койко-дни, человеко-дни)</t>
  </si>
  <si>
    <t xml:space="preserve">Стоимость  материальных затрат на 1 койко-место  (человека) (руб./день)  гр. 9 =гр. 7 / гр.8, </t>
  </si>
  <si>
    <t>Расчет прочих прямых затрат</t>
  </si>
  <si>
    <t>Стоимость прочих прямых затрат (руб.) за предыдущий  год</t>
  </si>
  <si>
    <t xml:space="preserve">Стоимость прочих прямых затрат на 1 койко-место (человека) (руб./день.) гр.6=гр.4/гр.5 </t>
  </si>
  <si>
    <t>Расчет коэффициента косвенных расходов</t>
  </si>
  <si>
    <t>Наименование расходов</t>
  </si>
  <si>
    <t>Прямые расходы, всего (гр.1.1+гр.1.2+гр.1.3)</t>
  </si>
  <si>
    <t>1.1</t>
  </si>
  <si>
    <t>1.2</t>
  </si>
  <si>
    <t xml:space="preserve">Материальные затраты, в том числе: </t>
  </si>
  <si>
    <t>1.3.4.</t>
  </si>
  <si>
    <t>1.3.6.</t>
  </si>
  <si>
    <t>1.3.7.</t>
  </si>
  <si>
    <t>1.3.8.</t>
  </si>
  <si>
    <t>Косвенные расходы всего (гр.2.1+гр.2.2+гр.2.3+гр.2.4+гр.2.5+гр.2.6+гр.2.7+гр.2.8+гр.2.9+гр.2.10)</t>
  </si>
  <si>
    <t>Заработная плата управленческого персонала с социальными отчислениями</t>
  </si>
  <si>
    <t>Расходы на оказание услуг связи, в том числе:</t>
  </si>
  <si>
    <t>услуги связи</t>
  </si>
  <si>
    <t xml:space="preserve">2.2.1.1 </t>
  </si>
  <si>
    <t xml:space="preserve">услуги почтовой связи </t>
  </si>
  <si>
    <t xml:space="preserve">2.2.1.2 </t>
  </si>
  <si>
    <t xml:space="preserve">услуги телефонной, телеграфной, факсимильной и других видов связи </t>
  </si>
  <si>
    <t xml:space="preserve">2.2.1.3 </t>
  </si>
  <si>
    <t xml:space="preserve">услуги Интернет </t>
  </si>
  <si>
    <t xml:space="preserve">2.2.1.4 </t>
  </si>
  <si>
    <t xml:space="preserve">другие аналогичные расходы (расшифровать) </t>
  </si>
  <si>
    <t>Транспортные расходы, в том числе:</t>
  </si>
  <si>
    <t>2.3.1</t>
  </si>
  <si>
    <t>(ОСАГО и прочее)</t>
  </si>
  <si>
    <t>2.4</t>
  </si>
  <si>
    <t>Расходы на коммунальные услуги , в том числе:</t>
  </si>
  <si>
    <t>2.4.5</t>
  </si>
  <si>
    <t>2.5</t>
  </si>
  <si>
    <t xml:space="preserve">Расходы на работы, услуги по содержанию имущества, в том числе: </t>
  </si>
  <si>
    <t>2.5.2</t>
  </si>
  <si>
    <t>2.5.3</t>
  </si>
  <si>
    <t>2.5.4</t>
  </si>
  <si>
    <t>2.5.5</t>
  </si>
  <si>
    <t>2.5.6</t>
  </si>
  <si>
    <t>2.5.7</t>
  </si>
  <si>
    <t>2.5.8</t>
  </si>
  <si>
    <t>2.5.9</t>
  </si>
  <si>
    <t>2.5.10.</t>
  </si>
  <si>
    <t>2.5.11.</t>
  </si>
  <si>
    <t>2.5.12.</t>
  </si>
  <si>
    <t>2.5.13.</t>
  </si>
  <si>
    <t>2.6</t>
  </si>
  <si>
    <t xml:space="preserve">Расходы на прочие работы, в том числе: </t>
  </si>
  <si>
    <t>2.6.1</t>
  </si>
  <si>
    <t>2.6.2</t>
  </si>
  <si>
    <t>услуги вневедомственной (в том числе пожарной) охраны</t>
  </si>
  <si>
    <t>2.6.3</t>
  </si>
  <si>
    <t>2.6.4</t>
  </si>
  <si>
    <t>2.6.5</t>
  </si>
  <si>
    <t>2.6.6</t>
  </si>
  <si>
    <t>2.6.7.</t>
  </si>
  <si>
    <t>2.6.8.</t>
  </si>
  <si>
    <t>2.6.9.</t>
  </si>
  <si>
    <t>2.6.10.</t>
  </si>
  <si>
    <t>2.6.11</t>
  </si>
  <si>
    <t>2.6.12.</t>
  </si>
  <si>
    <t>2.6.13.</t>
  </si>
  <si>
    <t>2.6.14</t>
  </si>
  <si>
    <t>2.6.15.</t>
  </si>
  <si>
    <t>2.6.16.</t>
  </si>
  <si>
    <t>2.7</t>
  </si>
  <si>
    <t xml:space="preserve">Расходы на приобретение сырья и материалов (иные, чем в прямых расходах): </t>
  </si>
  <si>
    <t>2.7.1</t>
  </si>
  <si>
    <t>2.8</t>
  </si>
  <si>
    <t>Горюче-смазочные материалы</t>
  </si>
  <si>
    <t>2.9</t>
  </si>
  <si>
    <t>Расходы на канцелярские принадлежности</t>
  </si>
  <si>
    <t>2.10</t>
  </si>
  <si>
    <t>Прочие расходы, в том числе:</t>
  </si>
  <si>
    <t>2.10.1</t>
  </si>
  <si>
    <t>2.10.1.1</t>
  </si>
  <si>
    <t>2.10.1.2.</t>
  </si>
  <si>
    <t>2.10.1.3.</t>
  </si>
  <si>
    <t>2.10.2</t>
  </si>
  <si>
    <t>Государственная пошлина</t>
  </si>
  <si>
    <t>2.10.3</t>
  </si>
  <si>
    <t>Иные платежи (расшифровать):</t>
  </si>
  <si>
    <t>Коэффициент косвенных расходов (гр.2/гр.1)</t>
  </si>
  <si>
    <r>
      <t>Норма времени, утвержденная приказом министра социального развития Кировской области  (</t>
    </r>
    <r>
      <rPr>
        <b/>
        <sz val="10"/>
        <color indexed="48"/>
        <rFont val="Times New Roman"/>
        <family val="1"/>
        <charset val="204"/>
      </rPr>
      <t>час.</t>
    </r>
    <r>
      <rPr>
        <sz val="10"/>
        <rFont val="Times New Roman"/>
        <family val="1"/>
        <charset val="204"/>
      </rPr>
      <t>)</t>
    </r>
  </si>
  <si>
    <t>2.7.1.</t>
  </si>
  <si>
    <t>Обучение навыкам самообслуживания , общения и самоконтроля , навыкам поведения в быту и общественных местах</t>
  </si>
  <si>
    <t>3.7.1.</t>
  </si>
  <si>
    <r>
      <t xml:space="preserve">Часовой фонд (Ч) оплаты труда персонала, оказывающего услугу  </t>
    </r>
    <r>
      <rPr>
        <b/>
        <sz val="10"/>
        <color indexed="17"/>
        <rFont val="Times New Roman"/>
        <family val="1"/>
        <charset val="204"/>
      </rPr>
      <t>(руб.)</t>
    </r>
    <r>
      <rPr>
        <sz val="10"/>
        <rFont val="Times New Roman"/>
        <family val="1"/>
        <charset val="204"/>
      </rPr>
      <t xml:space="preserve">,
</t>
    </r>
    <r>
      <rPr>
        <sz val="10"/>
        <color rgb="FFFF0000"/>
        <rFont val="Times New Roman"/>
        <family val="1"/>
        <charset val="204"/>
      </rPr>
      <t>из приложения 2</t>
    </r>
  </si>
  <si>
    <r>
      <t>Материальные затраты (МЗ) в расчете на один час оплаты труда персонала, оказывающего услугу</t>
    </r>
    <r>
      <rPr>
        <b/>
        <sz val="10"/>
        <color indexed="17"/>
        <rFont val="Times New Roman"/>
        <family val="1"/>
        <charset val="204"/>
      </rPr>
      <t xml:space="preserve"> (руб.)
</t>
    </r>
    <r>
      <rPr>
        <sz val="10"/>
        <color rgb="FFFF0000"/>
        <rFont val="Times New Roman"/>
        <family val="1"/>
        <charset val="204"/>
      </rPr>
      <t>из приложения 3</t>
    </r>
  </si>
  <si>
    <r>
      <t>Прочие прямые затраты (ПП)  в расчете на один час оплаты труда персонала, оказывающего услугу</t>
    </r>
    <r>
      <rPr>
        <b/>
        <sz val="10"/>
        <color indexed="17"/>
        <rFont val="Times New Roman"/>
        <family val="1"/>
        <charset val="204"/>
      </rPr>
      <t xml:space="preserve"> (руб.)
</t>
    </r>
    <r>
      <rPr>
        <sz val="10"/>
        <color rgb="FFFF0000"/>
        <rFont val="Times New Roman"/>
        <family val="1"/>
        <charset val="204"/>
      </rPr>
      <t>из приложения 4</t>
    </r>
  </si>
  <si>
    <r>
      <t xml:space="preserve">Коэффициент косвенных расходов (Ккр)
</t>
    </r>
    <r>
      <rPr>
        <sz val="10"/>
        <color rgb="FFFF0000"/>
        <rFont val="Times New Roman"/>
        <family val="1"/>
        <charset val="204"/>
      </rPr>
      <t>из приложения 9</t>
    </r>
  </si>
  <si>
    <t>3.1.2.(1)</t>
  </si>
  <si>
    <t>Обеспечение питанием согласно утвержденным нормативам (для совершеннолетних в стационарных организациях (отделениях) социального обслуживания ).</t>
  </si>
  <si>
    <t>3.1.2.(2)</t>
  </si>
  <si>
    <t>Обеспечение питанием согласно утвержденным нормативам (для несовершеннолетних в стационарных организациях (отделениях) социального обслуживания).</t>
  </si>
  <si>
    <t>3.1.2.(3)</t>
  </si>
  <si>
    <t>Обеспечение питанием согласно утвержденным нормативам  (для несовершеннолетних с психическими заболеваниями в стационарных организациях (отделениях) социального обслуживания, для совершеннолетних с психическими заболеваниями в детском доме-интернате).</t>
  </si>
  <si>
    <t>3.1.2.(4)</t>
  </si>
  <si>
    <t>Обеспечение питанием согласно утвержденным нормативам   (для совершеннолетних с психическими заболеваниями в стационарных организациях (отделениях) социального обслуживания).</t>
  </si>
  <si>
    <t>социальный работник</t>
  </si>
  <si>
    <t>водитель автомобиля</t>
  </si>
  <si>
    <t>обратите внимание!!! Здесь водитель автомобиля</t>
  </si>
  <si>
    <t>Х</t>
  </si>
  <si>
    <t>специалист по социальной работе</t>
  </si>
  <si>
    <t>если у кого есть, то  машинист по стирке и ремонту спецодежды</t>
  </si>
  <si>
    <t>Форму (таблицу) не сбиваем, строки не удаляем и не добавляем! 
Меняем (если необходимо) данные в ячейках (сами ячейки не удалять и новые не добавлять).
По каждой услуге заполняем данные, должности меняем в соответствии с вашим штатным расписанием, должности (если их несколько) прописываем через запятую, заработную плату по ним ставим среднюю через формулу (например Должностной оклад=(12188+9761)/2))</t>
  </si>
  <si>
    <t>медицинская сестра</t>
  </si>
  <si>
    <t>и т.д.</t>
  </si>
  <si>
    <t>медицинская сестра, специалист по социальной работе</t>
  </si>
  <si>
    <t>Специалист по комплексной реабилитации, инструктор по труду, инструктор-методист по адаптивной физической культуре</t>
  </si>
  <si>
    <t>РАСЧЕТ  материальных затрат на один час оплаты труда персонала, оказывающего социальную услугу</t>
  </si>
  <si>
    <t>шт</t>
  </si>
  <si>
    <t>обувь комнатная</t>
  </si>
  <si>
    <t>пара</t>
  </si>
  <si>
    <t>перчатки (варежки) рабочие</t>
  </si>
  <si>
    <t>сумка-коляска</t>
  </si>
  <si>
    <t>сумка хозяйственная</t>
  </si>
  <si>
    <t>полотенце</t>
  </si>
  <si>
    <t>сумма</t>
  </si>
  <si>
    <t>расходы только на услуги надомного обслуживания</t>
  </si>
  <si>
    <t>ГСМ, ТО, ремонт авто и т.п.</t>
  </si>
  <si>
    <t>Заполняем обязательно материальные затраты для оказания услуг</t>
  </si>
  <si>
    <t xml:space="preserve">буфетчик </t>
  </si>
  <si>
    <t>специалист по социальной работе, культорганизатор</t>
  </si>
  <si>
    <t>буфетчик, повар, кухонный рабочий, мойщик посуды и т.д.</t>
  </si>
  <si>
    <t xml:space="preserve">пишем свои должности по штатному </t>
  </si>
  <si>
    <t>коммунальные услуги</t>
  </si>
  <si>
    <t>часть расходов, которая приходится на данную услугу</t>
  </si>
  <si>
    <t>продукты питания, аутсорсинг</t>
  </si>
  <si>
    <t>мебель</t>
  </si>
  <si>
    <t>книги, журналы, игры, подписка</t>
  </si>
  <si>
    <t>постельное белье, кровать</t>
  </si>
  <si>
    <t>мягкий инвентарь</t>
  </si>
  <si>
    <t>моющие и дез.средства</t>
  </si>
  <si>
    <t>моющие и дез.средства, посуда, техника и мебель для кухни, коммунальные расходы</t>
  </si>
  <si>
    <t>моющие и дез.средства, услуги химчистки</t>
  </si>
  <si>
    <t>здесь можно удалить формулы внутри ячеек, если они не нужны</t>
  </si>
  <si>
    <t>и т.д</t>
  </si>
  <si>
    <t>моющие средства, коммунальные расходы</t>
  </si>
  <si>
    <t>Расчет часового фонда оплаты труда персонала, оказывающего социальную услугу за 2024 год</t>
  </si>
  <si>
    <t>СПРАВОЧНО: норма рабочего времени в 2024 году
40-часовая рабочая неделя - 1979 часов в год,
39-часовая рабочая неделя - 1929,4 часов в год,
36-часовая рабочая неделя - 1780,6 часов в год,
35-часовая рабочая неделя - 1731 часов в год,
33- часовая рабочая неделя - 1631,8 часов в год,
30-часовая рабочая неделя - 1483 часов в год</t>
  </si>
  <si>
    <t>спецодежда, обувь, инвентарь</t>
  </si>
  <si>
    <t>здесь выполненное кол-во койко-дней за 2024 год</t>
  </si>
  <si>
    <t>справочно подпишите стоимость услуги питания на 2026 год, если есть данные</t>
  </si>
  <si>
    <t>касса 2024 года (госзадание+предпринимательская)</t>
  </si>
  <si>
    <t xml:space="preserve">Расходы на заработную плату и социальные отчисления </t>
  </si>
  <si>
    <t>1.2.10.</t>
  </si>
  <si>
    <t>Электроснабжение</t>
  </si>
  <si>
    <t xml:space="preserve">Отопление </t>
  </si>
  <si>
    <t>Основные средства (расшифровать)</t>
  </si>
  <si>
    <t>1.2.11.</t>
  </si>
  <si>
    <t>1.2.12.</t>
  </si>
  <si>
    <t>1.2.13.</t>
  </si>
  <si>
    <t>1.2.14.</t>
  </si>
  <si>
    <t>1.3.9.</t>
  </si>
  <si>
    <t>1.3.10</t>
  </si>
  <si>
    <t>1.3.11</t>
  </si>
  <si>
    <t>1.3.12</t>
  </si>
  <si>
    <t>1.3.13</t>
  </si>
  <si>
    <t>Расходы учреждения за предыдущий год. (тыс. руб.)</t>
  </si>
  <si>
    <t>Прочие прямые расходы, в том числе:</t>
  </si>
  <si>
    <t xml:space="preserve">Медикаменты </t>
  </si>
  <si>
    <t xml:space="preserve">Мягкий инвентарь </t>
  </si>
  <si>
    <t>Питание (аутсорсинг, продукты)</t>
  </si>
  <si>
    <t>в раздел 1 включаются расходы, которые непосредственно связаны с оказанием услуг</t>
  </si>
  <si>
    <t>1.3.14</t>
  </si>
  <si>
    <t>1.3.15</t>
  </si>
  <si>
    <t>1.3.16</t>
  </si>
  <si>
    <t>1.3.17</t>
  </si>
  <si>
    <t>оклад и стимулирующие за год (оклад*12 мес)</t>
  </si>
  <si>
    <r>
      <t xml:space="preserve">Фонд заработной платы на 1  койко-место (1 человека) (руб./день)
</t>
    </r>
    <r>
      <rPr>
        <sz val="11"/>
        <color rgb="FFFF0000"/>
        <rFont val="Times New Roman"/>
        <family val="1"/>
        <charset val="204"/>
      </rPr>
      <t>из приложения 6</t>
    </r>
  </si>
  <si>
    <r>
      <t xml:space="preserve">Материальные затраты на 1 (койко-место)  человека  (руб./день)
</t>
    </r>
    <r>
      <rPr>
        <sz val="11"/>
        <color rgb="FFFF0000"/>
        <rFont val="Times New Roman"/>
        <family val="1"/>
        <charset val="204"/>
      </rPr>
      <t>из приложения 7</t>
    </r>
  </si>
  <si>
    <r>
      <t xml:space="preserve">Прочие прямые затраты на 1  койко-место  (руб./день)
</t>
    </r>
    <r>
      <rPr>
        <sz val="11"/>
        <color rgb="FFFF0000"/>
        <rFont val="Times New Roman"/>
        <family val="1"/>
        <charset val="204"/>
      </rPr>
      <t>из приложения 8</t>
    </r>
  </si>
  <si>
    <r>
      <t xml:space="preserve">Коэффициент косвенных расходов 
</t>
    </r>
    <r>
      <rPr>
        <sz val="11"/>
        <color rgb="FFFF0000"/>
        <rFont val="Times New Roman"/>
        <family val="1"/>
        <charset val="204"/>
      </rPr>
      <t>из приложения 9</t>
    </r>
  </si>
  <si>
    <r>
      <t xml:space="preserve">Подушевой норматив финансирования на 1 койко-место  (руб./день) гр.10=гр.7+ гр.9 
</t>
    </r>
    <r>
      <rPr>
        <sz val="11"/>
        <color rgb="FFFF0000"/>
        <rFont val="Times New Roman"/>
        <family val="1"/>
        <charset val="204"/>
      </rPr>
      <t>в приложение 1 графа 11</t>
    </r>
  </si>
  <si>
    <r>
      <t xml:space="preserve">Должностной оклад   ( за предыдущий период) </t>
    </r>
    <r>
      <rPr>
        <sz val="11"/>
        <color rgb="FFFF0000"/>
        <rFont val="Times New Roman"/>
        <family val="1"/>
        <charset val="204"/>
      </rPr>
      <t xml:space="preserve"> (берем за год)</t>
    </r>
  </si>
  <si>
    <r>
      <t xml:space="preserve">Стимулирующие и компенсационные выплаты </t>
    </r>
    <r>
      <rPr>
        <sz val="11"/>
        <color rgb="FFFF0000"/>
        <rFont val="Times New Roman"/>
        <family val="1"/>
        <charset val="204"/>
      </rPr>
      <t xml:space="preserve">(за предыдущий период, за год) </t>
    </r>
  </si>
  <si>
    <t>Услуги по подписке  доставке газет, журналов, периодических изданий</t>
  </si>
  <si>
    <t>приобретение зубной пасты, зубной щетки</t>
  </si>
  <si>
    <t>Приобретение расчестки ,одноразовые воротнички(упак.100 шт.)</t>
  </si>
  <si>
    <t>Приобретение лосьона после прибья, одеколон</t>
  </si>
  <si>
    <t>Санитар</t>
  </si>
  <si>
    <t>Машинист по стирке и ремонту спецодежды (белья)</t>
  </si>
  <si>
    <t>Парикмахер</t>
  </si>
  <si>
    <t>психолог</t>
  </si>
  <si>
    <t>старшая медицинская сестра</t>
  </si>
  <si>
    <t>культорганизатор</t>
  </si>
  <si>
    <t>юрист</t>
  </si>
  <si>
    <t>зав.отделением, зав.хоз., уборщик территорий, маляр,лифтер,слесарь-сантехник,электромонтер,уборщик помещений</t>
  </si>
  <si>
    <t>Кладовщик</t>
  </si>
  <si>
    <t>библиотекарь</t>
  </si>
  <si>
    <t>кладовщик, сестра-хозяйка, специалист по закупкам</t>
  </si>
  <si>
    <t>Расходы на комм-услуги: - отопление,- водоснабжение, - элктроэнергия;                    Расходы на дератизацию и дезинфекцию; Вывоз мусора, Техническое обслуживание и текущий ремонт оборудования; Текущий ремонт зданий; Расходы на противопожарные мероприятия; Текущий ремонт автотранспорта</t>
  </si>
  <si>
    <t>Средства личной гигиены(мыло, туал.бумага,шампунь, зубная паста, зубная щетка)</t>
  </si>
  <si>
    <t>Услуги по подписке газет и журналов</t>
  </si>
  <si>
    <t>Услуги по предпохоронной подготовке тел умерших</t>
  </si>
  <si>
    <t>Услуги по погребению</t>
  </si>
  <si>
    <t>Услуги по дератизации, дезинфекции, дезинсекции</t>
  </si>
  <si>
    <t xml:space="preserve">Ремонт автотранспорта </t>
  </si>
  <si>
    <t>Услуги по стирке белья</t>
  </si>
  <si>
    <t>1.3.18</t>
  </si>
  <si>
    <t>Услуги по измерению параметров микроклимата</t>
  </si>
  <si>
    <t>Услуги по проведению периодического мед.осмотра</t>
  </si>
  <si>
    <t>Услуги по проведению первичного мед.осмотра</t>
  </si>
  <si>
    <t>Услуги Консультант плюс</t>
  </si>
  <si>
    <t>Средства индивидуальной защиты (перчатки, защитные костюмы, маски)</t>
  </si>
  <si>
    <t>Стройматериалы</t>
  </si>
  <si>
    <t>Электротовары</t>
  </si>
  <si>
    <t>Налоги (расшифровать):</t>
  </si>
  <si>
    <t>Налог на имущество</t>
  </si>
  <si>
    <t>Земельный налог</t>
  </si>
  <si>
    <t>Транспортный налог</t>
  </si>
  <si>
    <t>Эр-телеком и Ростелеком</t>
  </si>
  <si>
    <t>Мегафон</t>
  </si>
  <si>
    <t>Вымпел</t>
  </si>
  <si>
    <t>Техническое обслуживание лифтов</t>
  </si>
  <si>
    <t>Лифтмотаж</t>
  </si>
  <si>
    <t>Перезарядка огнетушителей</t>
  </si>
  <si>
    <t xml:space="preserve">ФГП ВО ЖДТ </t>
  </si>
  <si>
    <t>автоцентр к16</t>
  </si>
  <si>
    <t>Аварийный ремонт теплотрассы</t>
  </si>
  <si>
    <t>акватэрм</t>
  </si>
  <si>
    <t>Безопасность и техника</t>
  </si>
  <si>
    <t>Оценка соответствия требования безопасности ТО лифтов</t>
  </si>
  <si>
    <t>Вятка-лифт</t>
  </si>
  <si>
    <t>Медицинская техника</t>
  </si>
  <si>
    <t>Обследование технического состояния зданий</t>
  </si>
  <si>
    <t>КЭСО ООО</t>
  </si>
  <si>
    <t>Услуги автовышки</t>
  </si>
  <si>
    <t>Услуги по ремону диванов</t>
  </si>
  <si>
    <t>ИП Метелева О.Д.</t>
  </si>
  <si>
    <t>Услуги по метрологии</t>
  </si>
  <si>
    <t>Кировский ЦСМ</t>
  </si>
  <si>
    <t>ТО системы видеонаблюдения</t>
  </si>
  <si>
    <t>1.3.19</t>
  </si>
  <si>
    <t>Текущий ремонт оборудования (диагностика и ремонт дез.камеры)</t>
  </si>
  <si>
    <t>Услуги по обслуживанию прачечного оборудования</t>
  </si>
  <si>
    <t>МЕДРЕСУРС-ПЕРМЬ</t>
  </si>
  <si>
    <t>ус.ед.</t>
  </si>
  <si>
    <t>ремонт авто-50000,00+ТО авто -3560,00+ГСМ(306736,30)</t>
  </si>
  <si>
    <t>моющ.ср-ва (84467,00)</t>
  </si>
  <si>
    <t>22дн.*12мес.*3 чел. в день</t>
  </si>
  <si>
    <t>6,938,04</t>
  </si>
  <si>
    <t>Евро-строй + Облкоммунсервис</t>
  </si>
  <si>
    <t>Энергосбыт плюс</t>
  </si>
  <si>
    <t>ИП Леушин</t>
  </si>
  <si>
    <t>ВКР МУП и Водоканал</t>
  </si>
  <si>
    <t>УФПС России</t>
  </si>
  <si>
    <t>Обслуживание прачечного оборудования ремонт стиральных машин</t>
  </si>
  <si>
    <t>Медресурс -Пермь ООО + ИП Репина</t>
  </si>
  <si>
    <t>Обслуживание офисной техники</t>
  </si>
  <si>
    <t>РОСТ ВЯТКА ООО</t>
  </si>
  <si>
    <t>Техническое обслуживание средств пожарной сигнализации и пожарной безопасности</t>
  </si>
  <si>
    <t>брандмастер + РСБ</t>
  </si>
  <si>
    <t>Очистка кровли от снега, зимнее содержание территории, уборка снега</t>
  </si>
  <si>
    <t>вятавтодор + Вятка -промальп + ИП Смердов ДВ</t>
  </si>
  <si>
    <t xml:space="preserve">ТО и осмотр, ремонт автотранспорта </t>
  </si>
  <si>
    <t>ип Лалетина + Премьер-ПРОФИ+ Техконтроль</t>
  </si>
  <si>
    <t>Центр гигиены и эпид.</t>
  </si>
  <si>
    <t>Формед + Центр дезинфекции</t>
  </si>
  <si>
    <t>ТО технических средств (диагностика приборов учета,экспертиза технического состояния оборудования, дизельно-генераторной установки, замер сопротивления изоляции и заземления)</t>
  </si>
  <si>
    <t>ВТК сервис + Регионэнергосервис + СТЭП ТРАНС ООО + ТЕПЛОТЕХНИКА-СЕРВИС ООО+ ТЦ МИР+ Энергостройкомплект</t>
  </si>
  <si>
    <t>отопление (Услуги за работы по обнаружению утечки комм.теплотрассы)</t>
  </si>
  <si>
    <t>водоотведение (Ремонт и прочистка канализационных коммуникации)</t>
  </si>
  <si>
    <t>ЭНТЕХ ООО</t>
  </si>
  <si>
    <t>пени</t>
  </si>
  <si>
    <t>штрафы</t>
  </si>
  <si>
    <t>ИП Кочуров+ АТХ АО</t>
  </si>
  <si>
    <t>Обучение сотрудников(повышение квалификации по ПБ, обучение по  противодействию коррупции)</t>
  </si>
  <si>
    <t>Вятский издательский дом+Деловая пресса</t>
  </si>
  <si>
    <t>Консультант Киров</t>
  </si>
  <si>
    <t>услуги в области информационных технологий (расшифровать):1С, СБиС, Гарант, Партнер-Персонал</t>
  </si>
  <si>
    <t>ИП Михонин</t>
  </si>
  <si>
    <t>АНО ДПО СОЮЗ Технология + ВЯТГУ+Кир.мед.колледж</t>
  </si>
  <si>
    <t>Услуги по лабораторному исследованию сточных вод</t>
  </si>
  <si>
    <t>МЕДБИОТЕХ</t>
  </si>
  <si>
    <t>МЕДЭКСПЕРТ ООО</t>
  </si>
  <si>
    <t>Межд.академия образ-ия</t>
  </si>
  <si>
    <t>Услуги за участие в конкурсе-фестивале</t>
  </si>
  <si>
    <t>Оценка рыночной ст-ти права врем.пользования 1 кв.м. помещений и элементов зданий</t>
  </si>
  <si>
    <t>ООО "Северная оценочная компания"</t>
  </si>
  <si>
    <t>Услуги по разработке проектно-сметной документации</t>
  </si>
  <si>
    <t>УВО ВНГ России</t>
  </si>
  <si>
    <t>ДОК+Регион-Цит(ГАРАНТ)+СБИС Вятка+Партнер(ИП Шалыгин)+ Шихале Игорь(1С)</t>
  </si>
  <si>
    <t>Сервис безопасности + Ситэкс+ Электрум Эксперт+ стройпрофи</t>
  </si>
  <si>
    <t>Терра Мед</t>
  </si>
  <si>
    <t>Аврора плюс ООО</t>
  </si>
  <si>
    <t>Капитальный ремонт зданий и помещений</t>
  </si>
  <si>
    <t>Вода, водоотведение, негативное воздействие</t>
  </si>
  <si>
    <t>Куприт + КДУ-3</t>
  </si>
  <si>
    <t>Вывоз мусора и транспортировка и захоронение ТКО</t>
  </si>
  <si>
    <t>ВСК + ЮГОРИЯ</t>
  </si>
  <si>
    <t>Аргус - 2 суммы(12000,00+164000,00)</t>
  </si>
  <si>
    <t>Технология</t>
  </si>
  <si>
    <t xml:space="preserve">Текущий ремонт оборудования </t>
  </si>
  <si>
    <t>Душевые кабинки</t>
  </si>
  <si>
    <t>Химторг</t>
  </si>
  <si>
    <t>Мебель для ванной</t>
  </si>
  <si>
    <t>Триммер</t>
  </si>
  <si>
    <t>Алтай сервис</t>
  </si>
  <si>
    <t>Кровати мед.общебольничные</t>
  </si>
  <si>
    <t>Мебель в комнаты</t>
  </si>
  <si>
    <t>Офис и стиль</t>
  </si>
  <si>
    <t>Телевизоры</t>
  </si>
  <si>
    <t>Служба Ф1</t>
  </si>
  <si>
    <t>2.7.6</t>
  </si>
  <si>
    <t>2.7.7.</t>
  </si>
  <si>
    <t>ИП Ездаков, Химторг, Алтай сервис</t>
  </si>
  <si>
    <t>БУРАН СБ ООО, ИП Орлов СИ, Кристалл Электро, Офис и стиль</t>
  </si>
  <si>
    <t>Установка и монтаж локальных вычислительных сетей, систем охранной  и пожарной сигнализации, видеонаблюдения</t>
  </si>
  <si>
    <t>Моющие и дезинфицирующие средства, средства для стирки</t>
  </si>
  <si>
    <t>ИП Романов, Конкордика ООО, Промышленное оборудование, Спецмедпроект -Регион ООО</t>
  </si>
  <si>
    <t>Восторг ООО, Дезвит -Трейд, ИП Гагаринов</t>
  </si>
  <si>
    <t>Чепецкнефтепродукт + Киров-Нефть</t>
  </si>
  <si>
    <t>Посуда</t>
  </si>
  <si>
    <t>Стайл</t>
  </si>
  <si>
    <t>Вязьма_Прикамье, ИП Метелева, Офис и стиль, Перспектива ООО, Стайл, Верда ООО, ИП Разумова, ИП Касьянов, ИП Шеромова, Ип Гагаринов, ИП Петровых</t>
  </si>
  <si>
    <t>АКВА МАРКАС ООО+ ТЕХНОИМПОРТ+ НПО ПРОМЕТ</t>
  </si>
  <si>
    <t>1.2.15</t>
  </si>
  <si>
    <t>Телефонный аппарат</t>
  </si>
  <si>
    <t>Телеснаб</t>
  </si>
  <si>
    <t>1.2.16</t>
  </si>
  <si>
    <t>Лестница-стремянка</t>
  </si>
  <si>
    <t>ТК МИР ООО</t>
  </si>
  <si>
    <t>1.2.17</t>
  </si>
  <si>
    <t>Шуруповерт</t>
  </si>
  <si>
    <t>ИП Зайцев</t>
  </si>
  <si>
    <t>1.2.18</t>
  </si>
  <si>
    <t>Шлифмашинка</t>
  </si>
  <si>
    <t>Ип Косминов, Силтекс ООО, ИП Новикова</t>
  </si>
  <si>
    <t>1.2.19</t>
  </si>
  <si>
    <t>2.7.8</t>
  </si>
  <si>
    <t>Автошина с диском</t>
  </si>
  <si>
    <t>МОТОРАВТО АО</t>
  </si>
  <si>
    <t>Стенды</t>
  </si>
  <si>
    <t>Область печати</t>
  </si>
  <si>
    <t>1.2.20</t>
  </si>
  <si>
    <t>Гейзеры "Аллегро"</t>
  </si>
  <si>
    <t>ИП Бузмаков</t>
  </si>
  <si>
    <t>ИП Шабалин, АВАНТЕ,ИП Гагаринов, ИП Калинин, Офис и стиль, Область печати</t>
  </si>
  <si>
    <t>Рукавицы, губки пенообразующие, пенка для ухода за телом</t>
  </si>
  <si>
    <t>Лаварсан + Корлайн ООО</t>
  </si>
  <si>
    <t>1.2.21</t>
  </si>
  <si>
    <t>Шкаф управл.электр.задвиж.</t>
  </si>
  <si>
    <t>Технолайт ОО</t>
  </si>
  <si>
    <t>Хозяйственное оборудование(замена расходомера, болт шнека, бак)</t>
  </si>
  <si>
    <t>ИП Корепанов+ Стройбат+ Стайл (бак пищевой)</t>
  </si>
  <si>
    <t>Пожарные знаки, план эвакуации, материалы системы ОПС</t>
  </si>
  <si>
    <t>ИП Палкина ЕА +  Сервис безопасности + РУБЕЖ-М ООО</t>
  </si>
  <si>
    <t>Почта России</t>
  </si>
  <si>
    <t>хозтовары</t>
  </si>
  <si>
    <t>Шторы, зеркало</t>
  </si>
  <si>
    <t>ИП Аксенов + Химторг</t>
  </si>
  <si>
    <t>мебель за 1шт.(5630,69+5470+1240,49)</t>
  </si>
  <si>
    <r>
      <t xml:space="preserve">Хозтовары(садовые инструменты, </t>
    </r>
    <r>
      <rPr>
        <sz val="11"/>
        <color rgb="FFFF0000"/>
        <rFont val="Times New Roman"/>
        <family val="1"/>
        <charset val="204"/>
      </rPr>
      <t>карнизы металлические</t>
    </r>
    <r>
      <rPr>
        <sz val="11"/>
        <color indexed="8"/>
        <rFont val="Times New Roman"/>
        <family val="1"/>
        <charset val="204"/>
      </rPr>
      <t>, салфетки вискозные, мешки для мусора и т.п.)</t>
    </r>
  </si>
  <si>
    <t>ВИСТ,ГРАНД ООО МПП, ИП Космиков МС, ОМЕЛА, ФОРУМ ООО, ИП Тужина, Компания пожарное оснащение</t>
  </si>
  <si>
    <t>381481/3609 щт.=105,70</t>
  </si>
  <si>
    <t>1060490/1687шт.=628,62</t>
  </si>
  <si>
    <t>прил.9, п. 1.2.6</t>
  </si>
  <si>
    <t>Почта России (20000,00/316чел.=63,29</t>
  </si>
  <si>
    <t xml:space="preserve"> перчатки нитриловые, пенка для ухода за телом</t>
  </si>
  <si>
    <t>ПЕРЧАТКИ НИТРИЛ-381 ПАР на 7026,05 + пенка 45шт. На 25000,00 руб.</t>
  </si>
  <si>
    <t>посуда</t>
  </si>
  <si>
    <t>прил.9 п.1.2.14(3676 - кол-во оказанной услуги за год)</t>
  </si>
  <si>
    <t>Услуги по предпохоронной подготовке тел умерших, Услуги по погребению</t>
  </si>
  <si>
    <t>прил.9 п.1.3.14</t>
  </si>
  <si>
    <t>прил.9, п.1.3.15,1.3.16</t>
  </si>
  <si>
    <t>Ремонт автотранспорта</t>
  </si>
  <si>
    <t>прил.9, п.1.3.13</t>
  </si>
  <si>
    <t>452 - кол-во оказ.услуг за год</t>
  </si>
  <si>
    <t>Расходы на моющие средства(мыло туалетное, мыло хозяйственное, шампунь, перчатки нитриловые)</t>
  </si>
  <si>
    <t>157950,80/2443 шт.=64,65</t>
  </si>
  <si>
    <t>мочеприемник мужской</t>
  </si>
  <si>
    <t>1.2.22</t>
  </si>
  <si>
    <t>Мочеприемник мужской</t>
  </si>
  <si>
    <t>КОНКОРДИКА ООО</t>
  </si>
  <si>
    <t>КОММЕНТАРИЙ</t>
  </si>
  <si>
    <t>с 01.01.2026</t>
  </si>
  <si>
    <t>периодичность предоставления</t>
  </si>
  <si>
    <t>ежедневно</t>
  </si>
  <si>
    <t>по мере необходимости</t>
  </si>
  <si>
    <t>Примечание (тариф/расчет)</t>
  </si>
  <si>
    <t>расчет</t>
  </si>
  <si>
    <t>Группа ухода - мобильные</t>
  </si>
  <si>
    <t>Группа ухода - маломобильные</t>
  </si>
  <si>
    <t>Группа ухода - немобильные</t>
  </si>
  <si>
    <t xml:space="preserve"> </t>
  </si>
  <si>
    <t>КОГБУСО "Кировский дом- интернат для престарелых и инвалидов"</t>
  </si>
  <si>
    <t xml:space="preserve">ПРИЛОЖЕНИЕ № 3 </t>
  </si>
  <si>
    <t xml:space="preserve">приказом и.о.директора   </t>
  </si>
  <si>
    <t xml:space="preserve">Утвержден </t>
  </si>
  <si>
    <t>РАСЧЕТ тарифа по предоставлению платных услуг в отделении временного проживания КОГБУСО "Кировский дом- интернат для престарелых и инвалидов"</t>
  </si>
  <si>
    <t>от 25.03.2026   № 43-од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</si>
</sst>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color indexed="48"/>
      <name val="Times New Roman"/>
      <family val="1"/>
      <charset val="204"/>
    </font>
    <font>
      <b/>
      <sz val="10"/>
      <color indexed="17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4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5"/>
      <name val="Times New Roman"/>
      <family val="1"/>
      <charset val="204"/>
    </font>
    <font>
      <sz val="22"/>
      <name val="Times New Roman"/>
      <family val="1"/>
      <charset val="204"/>
    </font>
    <font>
      <sz val="22"/>
      <color theme="1"/>
      <name val="Calibri"/>
      <family val="2"/>
      <scheme val="minor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CC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</cellStyleXfs>
  <cellXfs count="269">
    <xf numFmtId="0" fontId="0" fillId="0" borderId="0" xfId="0"/>
    <xf numFmtId="0" fontId="2" fillId="0" borderId="0" xfId="1" applyFont="1" applyFill="1"/>
    <xf numFmtId="0" fontId="2" fillId="0" borderId="0" xfId="1" applyFont="1" applyFill="1" applyAlignment="1">
      <alignment horizontal="left" wrapText="1"/>
    </xf>
    <xf numFmtId="0" fontId="3" fillId="0" borderId="0" xfId="1" applyFont="1" applyFill="1" applyAlignment="1">
      <alignment horizontal="left" vertical="center"/>
    </xf>
    <xf numFmtId="0" fontId="3" fillId="0" borderId="0" xfId="1" applyFont="1" applyFill="1" applyAlignment="1"/>
    <xf numFmtId="0" fontId="5" fillId="0" borderId="4" xfId="1" applyFont="1" applyFill="1" applyBorder="1" applyAlignment="1">
      <alignment vertical="top" wrapText="1"/>
    </xf>
    <xf numFmtId="0" fontId="2" fillId="0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2" fontId="2" fillId="0" borderId="5" xfId="1" applyNumberFormat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top" wrapText="1"/>
    </xf>
    <xf numFmtId="2" fontId="2" fillId="0" borderId="2" xfId="1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2" fontId="2" fillId="0" borderId="6" xfId="1" applyNumberFormat="1" applyFont="1" applyFill="1" applyBorder="1" applyAlignment="1" applyProtection="1">
      <alignment horizontal="center" vertical="center" wrapText="1"/>
      <protection locked="0"/>
    </xf>
    <xf numFmtId="2" fontId="2" fillId="0" borderId="6" xfId="1" applyNumberFormat="1" applyFont="1" applyFill="1" applyBorder="1" applyAlignment="1">
      <alignment horizontal="center" vertical="center" wrapText="1"/>
    </xf>
    <xf numFmtId="2" fontId="2" fillId="2" borderId="6" xfId="1" applyNumberFormat="1" applyFont="1" applyFill="1" applyBorder="1" applyAlignment="1">
      <alignment horizontal="center" vertical="center"/>
    </xf>
    <xf numFmtId="2" fontId="2" fillId="2" borderId="6" xfId="1" applyNumberFormat="1" applyFont="1" applyFill="1" applyBorder="1" applyAlignment="1" applyProtection="1">
      <alignment horizontal="center" vertical="center" wrapText="1"/>
      <protection locked="0"/>
    </xf>
    <xf numFmtId="2" fontId="2" fillId="2" borderId="6" xfId="1" applyNumberFormat="1" applyFont="1" applyFill="1" applyBorder="1" applyAlignment="1">
      <alignment horizontal="center" vertical="center" wrapText="1"/>
    </xf>
    <xf numFmtId="2" fontId="2" fillId="0" borderId="10" xfId="1" applyNumberFormat="1" applyFont="1" applyFill="1" applyBorder="1" applyAlignment="1" applyProtection="1">
      <alignment horizontal="center" vertical="center" wrapText="1"/>
      <protection locked="0"/>
    </xf>
    <xf numFmtId="2" fontId="2" fillId="0" borderId="10" xfId="1" applyNumberFormat="1" applyFont="1" applyFill="1" applyBorder="1" applyAlignment="1">
      <alignment horizontal="center" vertical="center" wrapText="1"/>
    </xf>
    <xf numFmtId="2" fontId="9" fillId="0" borderId="2" xfId="1" applyNumberFormat="1" applyFont="1" applyFill="1" applyBorder="1" applyAlignment="1">
      <alignment horizontal="left" vertical="top" wrapText="1"/>
    </xf>
    <xf numFmtId="2" fontId="9" fillId="0" borderId="3" xfId="1" applyNumberFormat="1" applyFont="1" applyFill="1" applyBorder="1" applyAlignment="1">
      <alignment horizontal="left" vertical="top" wrapText="1"/>
    </xf>
    <xf numFmtId="2" fontId="10" fillId="0" borderId="6" xfId="1" applyNumberFormat="1" applyFont="1" applyFill="1" applyBorder="1" applyAlignment="1">
      <alignment horizontal="center" vertical="center" wrapText="1"/>
    </xf>
    <xf numFmtId="2" fontId="9" fillId="0" borderId="6" xfId="1" applyNumberFormat="1" applyFont="1" applyFill="1" applyBorder="1" applyAlignment="1">
      <alignment horizontal="left" vertical="top" wrapText="1"/>
    </xf>
    <xf numFmtId="0" fontId="2" fillId="0" borderId="6" xfId="1" applyFont="1" applyFill="1" applyBorder="1"/>
    <xf numFmtId="0" fontId="13" fillId="0" borderId="0" xfId="1" applyFont="1"/>
    <xf numFmtId="4" fontId="12" fillId="0" borderId="6" xfId="2" applyNumberFormat="1" applyFont="1" applyBorder="1" applyAlignment="1">
      <alignment horizontal="center" vertical="center"/>
    </xf>
    <xf numFmtId="0" fontId="5" fillId="0" borderId="0" xfId="1" applyFont="1" applyFill="1"/>
    <xf numFmtId="0" fontId="15" fillId="4" borderId="6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vertical="center" wrapText="1"/>
    </xf>
    <xf numFmtId="0" fontId="15" fillId="4" borderId="6" xfId="0" applyFont="1" applyFill="1" applyBorder="1" applyAlignment="1">
      <alignment horizontal="center" vertical="center"/>
    </xf>
    <xf numFmtId="2" fontId="5" fillId="4" borderId="2" xfId="1" applyNumberFormat="1" applyFont="1" applyFill="1" applyBorder="1" applyAlignment="1">
      <alignment wrapText="1"/>
    </xf>
    <xf numFmtId="2" fontId="5" fillId="4" borderId="3" xfId="1" applyNumberFormat="1" applyFont="1" applyFill="1" applyBorder="1" applyAlignment="1">
      <alignment wrapText="1"/>
    </xf>
    <xf numFmtId="0" fontId="15" fillId="0" borderId="6" xfId="0" applyFont="1" applyBorder="1" applyAlignment="1">
      <alignment horizontal="center" vertical="center" wrapText="1"/>
    </xf>
    <xf numFmtId="0" fontId="15" fillId="3" borderId="6" xfId="0" applyFont="1" applyFill="1" applyBorder="1" applyAlignment="1">
      <alignment vertical="center" wrapText="1"/>
    </xf>
    <xf numFmtId="0" fontId="15" fillId="0" borderId="6" xfId="0" applyFont="1" applyBorder="1" applyAlignment="1">
      <alignment horizontal="center" vertical="center"/>
    </xf>
    <xf numFmtId="0" fontId="15" fillId="0" borderId="6" xfId="0" applyFont="1" applyBorder="1" applyAlignment="1">
      <alignment vertical="center" wrapText="1"/>
    </xf>
    <xf numFmtId="0" fontId="15" fillId="0" borderId="6" xfId="0" applyFont="1" applyBorder="1" applyAlignment="1">
      <alignment wrapText="1"/>
    </xf>
    <xf numFmtId="0" fontId="2" fillId="2" borderId="0" xfId="1" applyFont="1" applyFill="1"/>
    <xf numFmtId="0" fontId="15" fillId="2" borderId="6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vertical="center" wrapText="1"/>
    </xf>
    <xf numFmtId="0" fontId="15" fillId="0" borderId="6" xfId="0" applyFont="1" applyFill="1" applyBorder="1" applyAlignment="1">
      <alignment horizontal="center" vertical="center" wrapText="1"/>
    </xf>
    <xf numFmtId="2" fontId="2" fillId="4" borderId="2" xfId="1" applyNumberFormat="1" applyFont="1" applyFill="1" applyBorder="1" applyAlignment="1">
      <alignment vertical="center"/>
    </xf>
    <xf numFmtId="2" fontId="2" fillId="4" borderId="3" xfId="1" applyNumberFormat="1" applyFont="1" applyFill="1" applyBorder="1" applyAlignment="1">
      <alignment vertical="center"/>
    </xf>
    <xf numFmtId="0" fontId="15" fillId="0" borderId="6" xfId="0" applyFont="1" applyBorder="1" applyAlignment="1">
      <alignment vertical="center" wrapText="1"/>
    </xf>
    <xf numFmtId="0" fontId="15" fillId="0" borderId="6" xfId="0" applyFont="1" applyBorder="1" applyAlignment="1">
      <alignment horizontal="center" vertical="center" wrapText="1"/>
    </xf>
    <xf numFmtId="2" fontId="2" fillId="4" borderId="6" xfId="1" applyNumberFormat="1" applyFont="1" applyFill="1" applyBorder="1" applyAlignment="1" applyProtection="1">
      <alignment horizontal="center" vertical="center" wrapText="1"/>
      <protection locked="0"/>
    </xf>
    <xf numFmtId="2" fontId="2" fillId="4" borderId="6" xfId="1" applyNumberFormat="1" applyFont="1" applyFill="1" applyBorder="1" applyAlignment="1">
      <alignment horizontal="center" vertical="center"/>
    </xf>
    <xf numFmtId="2" fontId="2" fillId="4" borderId="6" xfId="1" applyNumberFormat="1" applyFont="1" applyFill="1" applyBorder="1" applyAlignment="1">
      <alignment horizontal="center" vertical="center" wrapText="1"/>
    </xf>
    <xf numFmtId="0" fontId="2" fillId="4" borderId="6" xfId="1" applyFont="1" applyFill="1" applyBorder="1"/>
    <xf numFmtId="0" fontId="15" fillId="2" borderId="6" xfId="0" applyFont="1" applyFill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5" fillId="2" borderId="6" xfId="0" applyFont="1" applyFill="1" applyBorder="1" applyAlignment="1">
      <alignment wrapText="1"/>
    </xf>
    <xf numFmtId="0" fontId="15" fillId="2" borderId="6" xfId="0" applyFont="1" applyFill="1" applyBorder="1" applyAlignment="1">
      <alignment horizontal="left" wrapText="1"/>
    </xf>
    <xf numFmtId="0" fontId="15" fillId="0" borderId="5" xfId="0" applyFont="1" applyBorder="1" applyAlignment="1">
      <alignment vertical="center" wrapText="1"/>
    </xf>
    <xf numFmtId="2" fontId="12" fillId="0" borderId="6" xfId="1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vertical="center" wrapText="1"/>
    </xf>
    <xf numFmtId="2" fontId="2" fillId="4" borderId="2" xfId="1" applyNumberFormat="1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 vertical="center" wrapText="1"/>
    </xf>
    <xf numFmtId="0" fontId="11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4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2" fontId="5" fillId="4" borderId="2" xfId="1" applyNumberFormat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/>
    </xf>
    <xf numFmtId="0" fontId="2" fillId="4" borderId="6" xfId="1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4" fontId="2" fillId="2" borderId="6" xfId="1" applyNumberFormat="1" applyFont="1" applyFill="1" applyBorder="1" applyAlignment="1">
      <alignment horizontal="center" vertical="center"/>
    </xf>
    <xf numFmtId="0" fontId="13" fillId="0" borderId="0" xfId="1" applyFont="1" applyAlignment="1">
      <alignment horizontal="center"/>
    </xf>
    <xf numFmtId="0" fontId="14" fillId="0" borderId="0" xfId="1" applyFont="1" applyAlignment="1">
      <alignment horizontal="center" wrapText="1"/>
    </xf>
    <xf numFmtId="0" fontId="15" fillId="0" borderId="6" xfId="0" applyFont="1" applyBorder="1" applyAlignment="1">
      <alignment horizontal="center" vertical="center" wrapText="1"/>
    </xf>
    <xf numFmtId="49" fontId="19" fillId="0" borderId="0" xfId="1" applyNumberFormat="1" applyFont="1" applyAlignment="1">
      <alignment horizontal="center"/>
    </xf>
    <xf numFmtId="0" fontId="19" fillId="0" borderId="0" xfId="1" applyFont="1"/>
    <xf numFmtId="49" fontId="13" fillId="0" borderId="0" xfId="1" applyNumberFormat="1" applyFont="1"/>
    <xf numFmtId="0" fontId="19" fillId="0" borderId="6" xfId="1" applyFont="1" applyBorder="1" applyAlignment="1">
      <alignment horizontal="center" vertical="center" wrapText="1"/>
    </xf>
    <xf numFmtId="49" fontId="13" fillId="0" borderId="6" xfId="1" applyNumberFormat="1" applyFont="1" applyBorder="1" applyAlignment="1">
      <alignment horizontal="center" vertical="center" wrapText="1"/>
    </xf>
    <xf numFmtId="0" fontId="19" fillId="5" borderId="6" xfId="1" applyFont="1" applyFill="1" applyBorder="1" applyAlignment="1">
      <alignment horizontal="center" vertical="top" wrapText="1"/>
    </xf>
    <xf numFmtId="49" fontId="19" fillId="3" borderId="6" xfId="1" applyNumberFormat="1" applyFont="1" applyFill="1" applyBorder="1" applyAlignment="1">
      <alignment horizontal="left" vertical="top" wrapText="1"/>
    </xf>
    <xf numFmtId="0" fontId="19" fillId="3" borderId="6" xfId="1" applyFont="1" applyFill="1" applyBorder="1" applyAlignment="1">
      <alignment vertical="top" wrapText="1"/>
    </xf>
    <xf numFmtId="49" fontId="19" fillId="3" borderId="6" xfId="1" applyNumberFormat="1" applyFont="1" applyFill="1" applyBorder="1" applyAlignment="1">
      <alignment vertical="top" wrapText="1"/>
    </xf>
    <xf numFmtId="49" fontId="19" fillId="5" borderId="6" xfId="1" applyNumberFormat="1" applyFont="1" applyFill="1" applyBorder="1" applyAlignment="1">
      <alignment vertical="top" wrapText="1"/>
    </xf>
    <xf numFmtId="0" fontId="19" fillId="5" borderId="6" xfId="1" applyFont="1" applyFill="1" applyBorder="1" applyAlignment="1">
      <alignment horizontal="left" vertical="top" wrapText="1"/>
    </xf>
    <xf numFmtId="0" fontId="19" fillId="5" borderId="6" xfId="1" applyFont="1" applyFill="1" applyBorder="1" applyAlignment="1">
      <alignment vertical="top" wrapText="1"/>
    </xf>
    <xf numFmtId="49" fontId="19" fillId="7" borderId="6" xfId="1" applyNumberFormat="1" applyFont="1" applyFill="1" applyBorder="1" applyAlignment="1">
      <alignment vertical="top" wrapText="1"/>
    </xf>
    <xf numFmtId="0" fontId="19" fillId="7" borderId="6" xfId="1" applyFont="1" applyFill="1" applyBorder="1" applyAlignment="1">
      <alignment vertical="top" wrapText="1"/>
    </xf>
    <xf numFmtId="0" fontId="14" fillId="0" borderId="0" xfId="1" applyFont="1"/>
    <xf numFmtId="49" fontId="20" fillId="6" borderId="6" xfId="1" applyNumberFormat="1" applyFont="1" applyFill="1" applyBorder="1" applyAlignment="1">
      <alignment horizontal="left" vertical="top" wrapText="1"/>
    </xf>
    <xf numFmtId="0" fontId="20" fillId="6" borderId="6" xfId="1" applyFont="1" applyFill="1" applyBorder="1" applyAlignment="1">
      <alignment vertical="top" wrapText="1"/>
    </xf>
    <xf numFmtId="0" fontId="13" fillId="0" borderId="0" xfId="2" applyFont="1"/>
    <xf numFmtId="0" fontId="13" fillId="0" borderId="0" xfId="2" applyFont="1" applyAlignment="1">
      <alignment horizontal="center"/>
    </xf>
    <xf numFmtId="0" fontId="13" fillId="0" borderId="0" xfId="2" applyFont="1" applyAlignment="1">
      <alignment wrapText="1"/>
    </xf>
    <xf numFmtId="4" fontId="13" fillId="0" borderId="0" xfId="2" applyNumberFormat="1" applyFont="1" applyAlignment="1">
      <alignment horizontal="center" vertical="center"/>
    </xf>
    <xf numFmtId="0" fontId="13" fillId="0" borderId="5" xfId="2" applyFont="1" applyBorder="1" applyAlignment="1">
      <alignment horizontal="center" vertical="top" wrapText="1"/>
    </xf>
    <xf numFmtId="0" fontId="13" fillId="0" borderId="6" xfId="2" applyFont="1" applyBorder="1" applyAlignment="1">
      <alignment horizontal="center" vertical="top" wrapText="1"/>
    </xf>
    <xf numFmtId="4" fontId="13" fillId="0" borderId="6" xfId="2" applyNumberFormat="1" applyFont="1" applyBorder="1" applyAlignment="1">
      <alignment horizontal="center" vertical="top" wrapText="1"/>
    </xf>
    <xf numFmtId="0" fontId="13" fillId="0" borderId="0" xfId="2" applyFont="1" applyAlignment="1">
      <alignment vertical="top"/>
    </xf>
    <xf numFmtId="3" fontId="13" fillId="0" borderId="6" xfId="2" applyNumberFormat="1" applyFont="1" applyBorder="1" applyAlignment="1">
      <alignment horizontal="center" vertical="center" wrapText="1"/>
    </xf>
    <xf numFmtId="0" fontId="13" fillId="0" borderId="6" xfId="2" applyFont="1" applyBorder="1" applyAlignment="1">
      <alignment horizontal="center" vertical="center" wrapText="1"/>
    </xf>
    <xf numFmtId="4" fontId="13" fillId="0" borderId="6" xfId="2" applyNumberFormat="1" applyFont="1" applyBorder="1" applyAlignment="1">
      <alignment horizontal="center" vertical="center"/>
    </xf>
    <xf numFmtId="2" fontId="13" fillId="0" borderId="6" xfId="2" applyNumberFormat="1" applyFont="1" applyBorder="1" applyAlignment="1">
      <alignment horizontal="center" vertical="center" wrapText="1"/>
    </xf>
    <xf numFmtId="4" fontId="13" fillId="0" borderId="6" xfId="3" applyNumberFormat="1" applyFont="1" applyBorder="1" applyAlignment="1">
      <alignment horizontal="center" vertical="center" wrapText="1"/>
    </xf>
    <xf numFmtId="4" fontId="13" fillId="5" borderId="6" xfId="3" applyNumberFormat="1" applyFont="1" applyFill="1" applyBorder="1" applyAlignment="1">
      <alignment horizontal="center" vertical="center" wrapText="1"/>
    </xf>
    <xf numFmtId="4" fontId="13" fillId="0" borderId="6" xfId="2" applyNumberFormat="1" applyFont="1" applyBorder="1" applyAlignment="1">
      <alignment horizontal="center" vertical="center" wrapText="1"/>
    </xf>
    <xf numFmtId="0" fontId="13" fillId="4" borderId="0" xfId="2" applyFont="1" applyFill="1"/>
    <xf numFmtId="0" fontId="19" fillId="5" borderId="6" xfId="1" applyFont="1" applyFill="1" applyBorder="1" applyAlignment="1">
      <alignment horizontal="center" vertical="center" wrapText="1"/>
    </xf>
    <xf numFmtId="4" fontId="20" fillId="6" borderId="6" xfId="1" applyNumberFormat="1" applyFont="1" applyFill="1" applyBorder="1" applyAlignment="1">
      <alignment horizontal="center" vertical="center" wrapText="1"/>
    </xf>
    <xf numFmtId="4" fontId="19" fillId="3" borderId="6" xfId="1" applyNumberFormat="1" applyFont="1" applyFill="1" applyBorder="1" applyAlignment="1">
      <alignment horizontal="center" vertical="center" wrapText="1"/>
    </xf>
    <xf numFmtId="4" fontId="19" fillId="5" borderId="6" xfId="1" applyNumberFormat="1" applyFont="1" applyFill="1" applyBorder="1" applyAlignment="1">
      <alignment horizontal="center" vertical="center" wrapText="1"/>
    </xf>
    <xf numFmtId="4" fontId="19" fillId="7" borderId="6" xfId="1" applyNumberFormat="1" applyFont="1" applyFill="1" applyBorder="1" applyAlignment="1">
      <alignment horizontal="center" vertical="center" wrapText="1"/>
    </xf>
    <xf numFmtId="0" fontId="13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 wrapText="1"/>
    </xf>
    <xf numFmtId="0" fontId="13" fillId="0" borderId="0" xfId="1" applyFont="1" applyAlignment="1">
      <alignment horizontal="left" wrapText="1"/>
    </xf>
    <xf numFmtId="0" fontId="18" fillId="0" borderId="0" xfId="1" applyFont="1" applyAlignment="1">
      <alignment horizontal="center"/>
    </xf>
    <xf numFmtId="0" fontId="13" fillId="0" borderId="5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top" wrapText="1"/>
    </xf>
    <xf numFmtId="0" fontId="13" fillId="0" borderId="6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4" fontId="13" fillId="0" borderId="6" xfId="1" applyNumberFormat="1" applyFont="1" applyBorder="1" applyAlignment="1">
      <alignment horizontal="center" vertical="center" wrapText="1"/>
    </xf>
    <xf numFmtId="0" fontId="14" fillId="0" borderId="2" xfId="1" applyFont="1" applyBorder="1" applyAlignment="1">
      <alignment vertical="top" wrapText="1"/>
    </xf>
    <xf numFmtId="0" fontId="13" fillId="0" borderId="6" xfId="1" applyFont="1" applyBorder="1" applyAlignment="1">
      <alignment horizontal="center" vertical="center"/>
    </xf>
    <xf numFmtId="0" fontId="13" fillId="0" borderId="2" xfId="1" applyFont="1" applyBorder="1"/>
    <xf numFmtId="0" fontId="13" fillId="0" borderId="0" xfId="1" applyFont="1" applyBorder="1" applyAlignment="1">
      <alignment horizontal="left" vertical="top" wrapText="1"/>
    </xf>
    <xf numFmtId="4" fontId="13" fillId="0" borderId="0" xfId="1" applyNumberFormat="1" applyFont="1" applyBorder="1" applyAlignment="1">
      <alignment horizontal="center" vertical="center" wrapText="1"/>
    </xf>
    <xf numFmtId="4" fontId="19" fillId="0" borderId="6" xfId="1" applyNumberFormat="1" applyFont="1" applyBorder="1" applyAlignment="1">
      <alignment horizontal="center" vertical="center" wrapText="1"/>
    </xf>
    <xf numFmtId="4" fontId="13" fillId="0" borderId="6" xfId="1" applyNumberFormat="1" applyFont="1" applyBorder="1" applyAlignment="1">
      <alignment horizontal="center" vertical="center"/>
    </xf>
    <xf numFmtId="0" fontId="20" fillId="0" borderId="2" xfId="1" applyFont="1" applyFill="1" applyBorder="1" applyAlignment="1">
      <alignment horizontal="left" vertical="top" wrapText="1"/>
    </xf>
    <xf numFmtId="2" fontId="19" fillId="0" borderId="6" xfId="1" applyNumberFormat="1" applyFont="1" applyBorder="1" applyAlignment="1">
      <alignment horizontal="center" vertical="center"/>
    </xf>
    <xf numFmtId="4" fontId="19" fillId="0" borderId="6" xfId="1" applyNumberFormat="1" applyFont="1" applyBorder="1" applyAlignment="1">
      <alignment horizontal="center" vertical="center"/>
    </xf>
    <xf numFmtId="2" fontId="19" fillId="0" borderId="14" xfId="1" applyNumberFormat="1" applyFont="1" applyFill="1" applyBorder="1" applyAlignment="1">
      <alignment horizontal="center" vertical="top"/>
    </xf>
    <xf numFmtId="4" fontId="14" fillId="0" borderId="0" xfId="1" applyNumberFormat="1" applyFont="1" applyBorder="1" applyAlignment="1">
      <alignment horizontal="center" vertical="center" wrapText="1"/>
    </xf>
    <xf numFmtId="0" fontId="13" fillId="0" borderId="0" xfId="1" applyFont="1" applyBorder="1"/>
    <xf numFmtId="0" fontId="13" fillId="0" borderId="6" xfId="1" applyFont="1" applyFill="1" applyBorder="1" applyAlignment="1">
      <alignment horizontal="center" vertical="center" wrapText="1"/>
    </xf>
    <xf numFmtId="4" fontId="13" fillId="0" borderId="6" xfId="1" applyNumberFormat="1" applyFont="1" applyFill="1" applyBorder="1" applyAlignment="1">
      <alignment horizontal="center" vertical="center" wrapText="1"/>
    </xf>
    <xf numFmtId="164" fontId="13" fillId="0" borderId="6" xfId="1" applyNumberFormat="1" applyFont="1" applyFill="1" applyBorder="1" applyAlignment="1">
      <alignment horizontal="center" vertical="center" wrapText="1"/>
    </xf>
    <xf numFmtId="0" fontId="13" fillId="0" borderId="6" xfId="1" applyFont="1" applyBorder="1" applyAlignment="1">
      <alignment horizontal="center" wrapText="1"/>
    </xf>
    <xf numFmtId="0" fontId="19" fillId="0" borderId="6" xfId="1" applyFont="1" applyFill="1" applyBorder="1" applyAlignment="1">
      <alignment horizontal="center" wrapText="1"/>
    </xf>
    <xf numFmtId="4" fontId="19" fillId="0" borderId="6" xfId="1" applyNumberFormat="1" applyFont="1" applyFill="1" applyBorder="1" applyAlignment="1">
      <alignment horizontal="center" vertical="center"/>
    </xf>
    <xf numFmtId="164" fontId="19" fillId="0" borderId="6" xfId="1" applyNumberFormat="1" applyFont="1" applyFill="1" applyBorder="1" applyAlignment="1">
      <alignment horizontal="center" vertical="center"/>
    </xf>
    <xf numFmtId="0" fontId="19" fillId="0" borderId="6" xfId="1" applyFont="1" applyFill="1" applyBorder="1" applyAlignment="1">
      <alignment horizontal="center" vertical="top" wrapText="1"/>
    </xf>
    <xf numFmtId="4" fontId="19" fillId="0" borderId="6" xfId="1" applyNumberFormat="1" applyFont="1" applyFill="1" applyBorder="1" applyAlignment="1">
      <alignment horizontal="center" vertical="center" wrapText="1"/>
    </xf>
    <xf numFmtId="164" fontId="19" fillId="0" borderId="6" xfId="1" applyNumberFormat="1" applyFont="1" applyFill="1" applyBorder="1" applyAlignment="1">
      <alignment horizontal="center" vertical="center" wrapText="1"/>
    </xf>
    <xf numFmtId="2" fontId="19" fillId="0" borderId="6" xfId="1" applyNumberFormat="1" applyFont="1" applyFill="1" applyBorder="1" applyAlignment="1">
      <alignment horizontal="center" vertical="center" wrapText="1"/>
    </xf>
    <xf numFmtId="164" fontId="13" fillId="0" borderId="6" xfId="1" applyNumberFormat="1" applyFont="1" applyBorder="1" applyAlignment="1">
      <alignment horizontal="center" vertical="center"/>
    </xf>
    <xf numFmtId="4" fontId="14" fillId="0" borderId="6" xfId="1" applyNumberFormat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/>
    </xf>
    <xf numFmtId="4" fontId="13" fillId="0" borderId="0" xfId="2" applyNumberFormat="1" applyFont="1" applyBorder="1" applyAlignment="1">
      <alignment horizontal="center" vertical="center"/>
    </xf>
    <xf numFmtId="4" fontId="13" fillId="0" borderId="10" xfId="1" applyNumberFormat="1" applyFont="1" applyBorder="1" applyAlignment="1">
      <alignment horizontal="center" vertical="center"/>
    </xf>
    <xf numFmtId="0" fontId="18" fillId="0" borderId="0" xfId="2" applyFont="1" applyAlignment="1">
      <alignment wrapText="1"/>
    </xf>
    <xf numFmtId="0" fontId="21" fillId="0" borderId="0" xfId="2" applyFont="1" applyAlignment="1">
      <alignment horizontal="center" wrapText="1"/>
    </xf>
    <xf numFmtId="0" fontId="13" fillId="0" borderId="5" xfId="2" applyFont="1" applyBorder="1" applyAlignment="1">
      <alignment horizontal="center" vertical="center" wrapText="1"/>
    </xf>
    <xf numFmtId="0" fontId="13" fillId="0" borderId="10" xfId="2" applyFont="1" applyBorder="1" applyAlignment="1">
      <alignment horizontal="center" vertical="center" wrapText="1"/>
    </xf>
    <xf numFmtId="4" fontId="19" fillId="0" borderId="6" xfId="2" applyNumberFormat="1" applyFont="1" applyBorder="1" applyAlignment="1">
      <alignment horizontal="center" vertical="center"/>
    </xf>
    <xf numFmtId="0" fontId="13" fillId="0" borderId="0" xfId="1" applyFont="1" applyAlignment="1">
      <alignment wrapText="1"/>
    </xf>
    <xf numFmtId="0" fontId="13" fillId="2" borderId="6" xfId="1" applyFont="1" applyFill="1" applyBorder="1" applyAlignment="1">
      <alignment horizontal="center" vertical="center" wrapText="1"/>
    </xf>
    <xf numFmtId="2" fontId="19" fillId="0" borderId="6" xfId="1" applyNumberFormat="1" applyFont="1" applyBorder="1" applyAlignment="1">
      <alignment horizontal="center" vertical="center" wrapText="1"/>
    </xf>
    <xf numFmtId="0" fontId="15" fillId="8" borderId="6" xfId="0" applyFont="1" applyFill="1" applyBorder="1" applyAlignment="1">
      <alignment vertical="center" wrapText="1"/>
    </xf>
    <xf numFmtId="0" fontId="15" fillId="8" borderId="6" xfId="0" applyFont="1" applyFill="1" applyBorder="1" applyAlignment="1">
      <alignment wrapText="1"/>
    </xf>
    <xf numFmtId="0" fontId="15" fillId="8" borderId="6" xfId="0" applyFont="1" applyFill="1" applyBorder="1" applyAlignment="1">
      <alignment horizontal="center" vertical="center" wrapText="1"/>
    </xf>
    <xf numFmtId="0" fontId="13" fillId="8" borderId="6" xfId="1" applyFont="1" applyFill="1" applyBorder="1" applyAlignment="1">
      <alignment horizontal="center" wrapText="1"/>
    </xf>
    <xf numFmtId="0" fontId="13" fillId="8" borderId="6" xfId="1" applyFont="1" applyFill="1" applyBorder="1" applyAlignment="1">
      <alignment horizontal="center" vertical="center" wrapText="1"/>
    </xf>
    <xf numFmtId="0" fontId="12" fillId="8" borderId="6" xfId="1" applyFont="1" applyFill="1" applyBorder="1" applyAlignment="1">
      <alignment horizontal="center" vertical="center" wrapText="1"/>
    </xf>
    <xf numFmtId="0" fontId="13" fillId="8" borderId="6" xfId="2" applyFont="1" applyFill="1" applyBorder="1" applyAlignment="1">
      <alignment horizontal="center" vertical="center" wrapText="1"/>
    </xf>
    <xf numFmtId="2" fontId="19" fillId="8" borderId="6" xfId="2" applyNumberFormat="1" applyFont="1" applyFill="1" applyBorder="1" applyAlignment="1">
      <alignment horizontal="center" vertical="center" wrapText="1"/>
    </xf>
    <xf numFmtId="2" fontId="19" fillId="8" borderId="6" xfId="1" applyNumberFormat="1" applyFont="1" applyFill="1" applyBorder="1" applyAlignment="1">
      <alignment horizontal="center" vertical="center" wrapText="1"/>
    </xf>
    <xf numFmtId="0" fontId="13" fillId="8" borderId="0" xfId="1" applyFont="1" applyFill="1"/>
    <xf numFmtId="0" fontId="13" fillId="8" borderId="6" xfId="1" applyFont="1" applyFill="1" applyBorder="1" applyAlignment="1">
      <alignment wrapText="1"/>
    </xf>
    <xf numFmtId="4" fontId="13" fillId="8" borderId="6" xfId="1" applyNumberFormat="1" applyFont="1" applyFill="1" applyBorder="1" applyAlignment="1">
      <alignment horizontal="center" vertical="center" wrapText="1"/>
    </xf>
    <xf numFmtId="0" fontId="8" fillId="0" borderId="0" xfId="1" applyFont="1" applyAlignment="1">
      <alignment wrapText="1"/>
    </xf>
    <xf numFmtId="2" fontId="13" fillId="0" borderId="0" xfId="1" applyNumberFormat="1" applyFont="1" applyAlignment="1">
      <alignment horizontal="center" vertical="center"/>
    </xf>
    <xf numFmtId="4" fontId="19" fillId="2" borderId="6" xfId="1" applyNumberFormat="1" applyFont="1" applyFill="1" applyBorder="1" applyAlignment="1">
      <alignment horizontal="center" vertical="center" wrapText="1"/>
    </xf>
    <xf numFmtId="0" fontId="13" fillId="8" borderId="6" xfId="1" applyFont="1" applyFill="1" applyBorder="1" applyAlignment="1">
      <alignment vertical="top" wrapText="1"/>
    </xf>
    <xf numFmtId="0" fontId="19" fillId="8" borderId="6" xfId="1" applyFont="1" applyFill="1" applyBorder="1" applyAlignment="1">
      <alignment vertical="top" wrapText="1"/>
    </xf>
    <xf numFmtId="49" fontId="19" fillId="8" borderId="6" xfId="1" applyNumberFormat="1" applyFont="1" applyFill="1" applyBorder="1" applyAlignment="1">
      <alignment vertical="top" wrapText="1"/>
    </xf>
    <xf numFmtId="0" fontId="13" fillId="0" borderId="1" xfId="1" applyFont="1" applyBorder="1"/>
    <xf numFmtId="0" fontId="13" fillId="0" borderId="3" xfId="1" applyFont="1" applyBorder="1" applyAlignment="1">
      <alignment horizontal="center" vertical="center"/>
    </xf>
    <xf numFmtId="2" fontId="13" fillId="0" borderId="6" xfId="1" applyNumberFormat="1" applyFont="1" applyBorder="1" applyAlignment="1">
      <alignment horizontal="center" vertical="center"/>
    </xf>
    <xf numFmtId="0" fontId="13" fillId="2" borderId="0" xfId="1" applyFont="1" applyFill="1" applyBorder="1" applyAlignment="1">
      <alignment wrapText="1"/>
    </xf>
    <xf numFmtId="0" fontId="8" fillId="8" borderId="6" xfId="1" applyFont="1" applyFill="1" applyBorder="1" applyAlignment="1">
      <alignment horizontal="center" wrapText="1"/>
    </xf>
    <xf numFmtId="0" fontId="13" fillId="2" borderId="6" xfId="1" applyFont="1" applyFill="1" applyBorder="1" applyAlignment="1">
      <alignment horizontal="center"/>
    </xf>
    <xf numFmtId="0" fontId="13" fillId="0" borderId="6" xfId="1" applyFont="1" applyBorder="1" applyAlignment="1">
      <alignment horizontal="center" vertical="center" wrapText="1"/>
    </xf>
    <xf numFmtId="0" fontId="13" fillId="2" borderId="6" xfId="2" applyFont="1" applyFill="1" applyBorder="1" applyAlignment="1">
      <alignment horizontal="center" vertical="center" wrapText="1"/>
    </xf>
    <xf numFmtId="2" fontId="19" fillId="2" borderId="6" xfId="2" applyNumberFormat="1" applyFont="1" applyFill="1" applyBorder="1" applyAlignment="1">
      <alignment horizontal="center" vertical="center" wrapText="1"/>
    </xf>
    <xf numFmtId="2" fontId="2" fillId="2" borderId="6" xfId="1" applyNumberFormat="1" applyFont="1" applyFill="1" applyBorder="1" applyAlignment="1">
      <alignment vertical="center" wrapText="1"/>
    </xf>
    <xf numFmtId="0" fontId="16" fillId="8" borderId="6" xfId="0" applyFont="1" applyFill="1" applyBorder="1" applyAlignment="1">
      <alignment horizontal="center" vertical="center" wrapText="1"/>
    </xf>
    <xf numFmtId="0" fontId="2" fillId="8" borderId="6" xfId="1" applyFont="1" applyFill="1" applyBorder="1" applyAlignment="1">
      <alignment horizontal="center" vertical="center" wrapText="1"/>
    </xf>
    <xf numFmtId="4" fontId="13" fillId="2" borderId="6" xfId="1" applyNumberFormat="1" applyFont="1" applyFill="1" applyBorder="1" applyAlignment="1">
      <alignment horizontal="center" vertical="center"/>
    </xf>
    <xf numFmtId="0" fontId="13" fillId="0" borderId="6" xfId="1" applyFont="1" applyBorder="1" applyAlignment="1">
      <alignment wrapText="1"/>
    </xf>
    <xf numFmtId="0" fontId="2" fillId="0" borderId="6" xfId="1" applyFont="1" applyBorder="1" applyAlignment="1">
      <alignment wrapText="1"/>
    </xf>
    <xf numFmtId="0" fontId="12" fillId="0" borderId="6" xfId="1" applyFont="1" applyBorder="1" applyAlignment="1">
      <alignment vertical="center"/>
    </xf>
    <xf numFmtId="0" fontId="8" fillId="0" borderId="6" xfId="1" applyFont="1" applyBorder="1" applyAlignment="1">
      <alignment wrapText="1"/>
    </xf>
    <xf numFmtId="0" fontId="2" fillId="0" borderId="6" xfId="1" applyFont="1" applyBorder="1"/>
    <xf numFmtId="0" fontId="12" fillId="0" borderId="6" xfId="1" applyFont="1" applyBorder="1" applyAlignment="1">
      <alignment wrapText="1"/>
    </xf>
    <xf numFmtId="0" fontId="13" fillId="0" borderId="6" xfId="1" applyFont="1" applyBorder="1"/>
    <xf numFmtId="0" fontId="22" fillId="0" borderId="6" xfId="1" applyFont="1" applyBorder="1" applyAlignment="1">
      <alignment horizontal="center" vertical="center" wrapText="1"/>
    </xf>
    <xf numFmtId="0" fontId="14" fillId="0" borderId="6" xfId="1" applyFont="1" applyBorder="1"/>
    <xf numFmtId="0" fontId="13" fillId="0" borderId="0" xfId="1" applyFont="1" applyBorder="1" applyAlignment="1">
      <alignment vertical="center" wrapText="1"/>
    </xf>
    <xf numFmtId="0" fontId="13" fillId="0" borderId="6" xfId="1" applyFont="1" applyBorder="1" applyAlignment="1">
      <alignment vertical="center" wrapText="1"/>
    </xf>
    <xf numFmtId="0" fontId="12" fillId="0" borderId="0" xfId="1" applyFont="1" applyAlignment="1">
      <alignment vertical="center" wrapText="1"/>
    </xf>
    <xf numFmtId="0" fontId="12" fillId="0" borderId="6" xfId="1" applyFont="1" applyBorder="1" applyAlignment="1">
      <alignment vertical="center" wrapText="1"/>
    </xf>
    <xf numFmtId="2" fontId="9" fillId="0" borderId="6" xfId="1" applyNumberFormat="1" applyFont="1" applyFill="1" applyBorder="1" applyAlignment="1">
      <alignment horizontal="center" vertical="center" wrapText="1"/>
    </xf>
    <xf numFmtId="2" fontId="9" fillId="2" borderId="6" xfId="1" applyNumberFormat="1" applyFont="1" applyFill="1" applyBorder="1" applyAlignment="1">
      <alignment horizontal="center" vertical="center" wrapText="1"/>
    </xf>
    <xf numFmtId="2" fontId="5" fillId="0" borderId="0" xfId="1" applyNumberFormat="1" applyFont="1" applyFill="1"/>
    <xf numFmtId="0" fontId="2" fillId="0" borderId="6" xfId="1" applyFont="1" applyFill="1" applyBorder="1" applyAlignment="1">
      <alignment vertical="center" wrapText="1"/>
    </xf>
    <xf numFmtId="0" fontId="2" fillId="0" borderId="0" xfId="1" applyFont="1" applyFill="1" applyBorder="1"/>
    <xf numFmtId="0" fontId="11" fillId="0" borderId="0" xfId="1" applyFont="1" applyFill="1"/>
    <xf numFmtId="0" fontId="23" fillId="0" borderId="0" xfId="1" applyFont="1" applyFill="1"/>
    <xf numFmtId="0" fontId="5" fillId="0" borderId="0" xfId="1" applyFont="1" applyFill="1" applyAlignment="1">
      <alignment horizontal="center" vertical="center" wrapText="1"/>
    </xf>
    <xf numFmtId="0" fontId="5" fillId="0" borderId="0" xfId="1" applyFont="1" applyFill="1" applyAlignment="1">
      <alignment horizontal="left" wrapText="1"/>
    </xf>
    <xf numFmtId="0" fontId="2" fillId="0" borderId="6" xfId="1" applyFont="1" applyFill="1" applyBorder="1" applyAlignment="1">
      <alignment horizontal="center" vertical="top" wrapText="1"/>
    </xf>
    <xf numFmtId="0" fontId="2" fillId="0" borderId="6" xfId="1" applyFont="1" applyFill="1" applyBorder="1" applyAlignment="1">
      <alignment horizontal="center" vertical="center" wrapText="1"/>
    </xf>
    <xf numFmtId="0" fontId="16" fillId="8" borderId="6" xfId="0" applyFont="1" applyFill="1" applyBorder="1" applyAlignment="1">
      <alignment vertical="center" wrapText="1"/>
    </xf>
    <xf numFmtId="4" fontId="2" fillId="0" borderId="6" xfId="2" applyNumberFormat="1" applyFont="1" applyBorder="1" applyAlignment="1">
      <alignment horizontal="center" vertical="center"/>
    </xf>
    <xf numFmtId="2" fontId="2" fillId="0" borderId="6" xfId="1" applyNumberFormat="1" applyFont="1" applyFill="1" applyBorder="1"/>
    <xf numFmtId="0" fontId="16" fillId="8" borderId="6" xfId="0" applyFont="1" applyFill="1" applyBorder="1" applyAlignment="1">
      <alignment wrapText="1"/>
    </xf>
    <xf numFmtId="0" fontId="16" fillId="0" borderId="6" xfId="0" applyFont="1" applyBorder="1" applyAlignment="1">
      <alignment horizontal="center" vertical="center"/>
    </xf>
    <xf numFmtId="0" fontId="2" fillId="0" borderId="6" xfId="1" applyFont="1" applyFill="1" applyBorder="1" applyAlignment="1">
      <alignment wrapText="1"/>
    </xf>
    <xf numFmtId="2" fontId="2" fillId="2" borderId="6" xfId="1" applyNumberFormat="1" applyFont="1" applyFill="1" applyBorder="1"/>
    <xf numFmtId="0" fontId="2" fillId="0" borderId="6" xfId="1" applyFont="1" applyFill="1" applyBorder="1" applyAlignment="1">
      <alignment vertical="center"/>
    </xf>
    <xf numFmtId="2" fontId="2" fillId="0" borderId="6" xfId="1" applyNumberFormat="1" applyFont="1" applyFill="1" applyBorder="1" applyAlignment="1">
      <alignment wrapText="1"/>
    </xf>
    <xf numFmtId="2" fontId="9" fillId="0" borderId="6" xfId="1" applyNumberFormat="1" applyFont="1" applyFill="1" applyBorder="1"/>
    <xf numFmtId="0" fontId="24" fillId="0" borderId="0" xfId="1" applyFont="1" applyFill="1"/>
    <xf numFmtId="0" fontId="26" fillId="0" borderId="0" xfId="1" applyFont="1" applyFill="1" applyAlignment="1">
      <alignment horizontal="left" vertical="center"/>
    </xf>
    <xf numFmtId="0" fontId="26" fillId="0" borderId="0" xfId="1" applyFont="1" applyFill="1" applyAlignment="1"/>
    <xf numFmtId="0" fontId="27" fillId="0" borderId="0" xfId="1" applyFont="1" applyFill="1" applyAlignment="1">
      <alignment horizontal="center" vertical="center"/>
    </xf>
    <xf numFmtId="0" fontId="27" fillId="0" borderId="0" xfId="1" applyFont="1" applyFill="1"/>
    <xf numFmtId="49" fontId="4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4" xfId="1" applyFont="1" applyFill="1" applyBorder="1" applyAlignment="1">
      <alignment horizontal="center" vertical="top" wrapText="1"/>
    </xf>
    <xf numFmtId="0" fontId="24" fillId="0" borderId="0" xfId="1" applyFont="1" applyFill="1" applyAlignment="1"/>
    <xf numFmtId="0" fontId="25" fillId="0" borderId="0" xfId="0" applyFont="1" applyAlignment="1"/>
    <xf numFmtId="49" fontId="4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4" fillId="0" borderId="2" xfId="1" applyNumberFormat="1" applyFont="1" applyFill="1" applyBorder="1" applyAlignment="1" applyProtection="1">
      <alignment horizontal="center" vertical="center" wrapText="1"/>
      <protection locked="0"/>
    </xf>
    <xf numFmtId="49" fontId="4" fillId="0" borderId="3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1" applyFont="1" applyFill="1" applyBorder="1" applyAlignment="1">
      <alignment horizontal="center" vertical="top" wrapText="1"/>
    </xf>
    <xf numFmtId="0" fontId="14" fillId="0" borderId="0" xfId="2" applyFont="1" applyAlignment="1">
      <alignment horizontal="center"/>
    </xf>
    <xf numFmtId="0" fontId="21" fillId="0" borderId="4" xfId="2" applyFont="1" applyBorder="1" applyAlignment="1">
      <alignment horizontal="left" wrapText="1"/>
    </xf>
    <xf numFmtId="0" fontId="13" fillId="0" borderId="5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7" xfId="1" applyFont="1" applyBorder="1" applyAlignment="1">
      <alignment horizontal="center" vertical="center" wrapText="1"/>
    </xf>
    <xf numFmtId="0" fontId="13" fillId="0" borderId="9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4" fillId="0" borderId="0" xfId="2" applyFont="1" applyAlignment="1">
      <alignment horizontal="center" wrapText="1"/>
    </xf>
    <xf numFmtId="0" fontId="13" fillId="0" borderId="0" xfId="1" applyFont="1" applyAlignment="1">
      <alignment horizontal="center"/>
    </xf>
    <xf numFmtId="0" fontId="14" fillId="0" borderId="0" xfId="1" applyFont="1" applyAlignment="1">
      <alignment horizont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3" fillId="0" borderId="0" xfId="2" applyFont="1" applyAlignment="1">
      <alignment horizontal="center"/>
    </xf>
    <xf numFmtId="0" fontId="13" fillId="0" borderId="5" xfId="2" applyFont="1" applyBorder="1" applyAlignment="1">
      <alignment horizontal="center" vertical="center" wrapText="1"/>
    </xf>
    <xf numFmtId="0" fontId="13" fillId="0" borderId="10" xfId="2" applyFont="1" applyBorder="1" applyAlignment="1">
      <alignment horizontal="center" vertical="center" wrapText="1"/>
    </xf>
    <xf numFmtId="0" fontId="13" fillId="0" borderId="6" xfId="2" applyFont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10" xfId="2" applyFont="1" applyFill="1" applyBorder="1" applyAlignment="1">
      <alignment horizontal="center" vertical="center" wrapText="1"/>
    </xf>
    <xf numFmtId="0" fontId="13" fillId="0" borderId="7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 wrapText="1"/>
    </xf>
    <xf numFmtId="0" fontId="13" fillId="2" borderId="13" xfId="2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0" fontId="21" fillId="0" borderId="4" xfId="2" applyFont="1" applyBorder="1" applyAlignment="1">
      <alignment horizontal="center"/>
    </xf>
    <xf numFmtId="0" fontId="13" fillId="0" borderId="11" xfId="1" applyFont="1" applyBorder="1" applyAlignment="1">
      <alignment horizontal="center" vertical="center" wrapText="1"/>
    </xf>
    <xf numFmtId="0" fontId="13" fillId="2" borderId="5" xfId="1" applyFont="1" applyFill="1" applyBorder="1" applyAlignment="1">
      <alignment horizontal="center" vertical="center" wrapText="1"/>
    </xf>
    <xf numFmtId="0" fontId="13" fillId="2" borderId="11" xfId="1" applyFont="1" applyFill="1" applyBorder="1" applyAlignment="1">
      <alignment horizontal="center" vertical="center" wrapText="1"/>
    </xf>
    <xf numFmtId="0" fontId="13" fillId="2" borderId="10" xfId="1" applyFont="1" applyFill="1" applyBorder="1" applyAlignment="1">
      <alignment horizontal="center" vertical="center" wrapText="1"/>
    </xf>
    <xf numFmtId="49" fontId="13" fillId="0" borderId="6" xfId="1" applyNumberFormat="1" applyFont="1" applyBorder="1" applyAlignment="1">
      <alignment horizontal="center" vertical="center" wrapText="1"/>
    </xf>
    <xf numFmtId="49" fontId="15" fillId="0" borderId="6" xfId="0" applyNumberFormat="1" applyFont="1" applyBorder="1" applyAlignment="1">
      <alignment horizontal="center" vertical="center" wrapText="1"/>
    </xf>
    <xf numFmtId="0" fontId="19" fillId="0" borderId="6" xfId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</cellXfs>
  <cellStyles count="4">
    <cellStyle name="Обычный" xfId="0" builtinId="0"/>
    <cellStyle name="Обычный 3" xfId="1"/>
    <cellStyle name="Обычный 4" xfId="2"/>
    <cellStyle name="Финансовый 2" xfId="3"/>
  </cellStyles>
  <dxfs count="8">
    <dxf>
      <fill>
        <patternFill patternType="solid">
          <fgColor rgb="FFCCFFCC"/>
          <bgColor rgb="FF000000"/>
        </patternFill>
      </fill>
    </dxf>
    <dxf>
      <fill>
        <patternFill patternType="solid">
          <fgColor rgb="FFCCFFCC"/>
          <bgColor rgb="FF000000"/>
        </patternFill>
      </fill>
    </dxf>
    <dxf>
      <fill>
        <patternFill patternType="solid">
          <fgColor rgb="FFCCFFCC"/>
          <bgColor rgb="FF000000"/>
        </patternFill>
      </fill>
    </dxf>
    <dxf>
      <fill>
        <patternFill patternType="solid">
          <fgColor rgb="FFCCFFCC"/>
          <bgColor rgb="FF000000"/>
        </patternFill>
      </fill>
    </dxf>
    <dxf>
      <fill>
        <patternFill patternType="solid">
          <fgColor rgb="FFCCFFCC"/>
          <bgColor rgb="FF000000"/>
        </patternFill>
      </fill>
    </dxf>
    <dxf>
      <fill>
        <patternFill patternType="solid">
          <fgColor rgb="FFCCFFCC"/>
          <bgColor rgb="FF000000"/>
        </patternFill>
      </fill>
    </dxf>
    <dxf>
      <fill>
        <patternFill patternType="solid">
          <fgColor rgb="FFCCFFCC"/>
          <bgColor rgb="FF000000"/>
        </patternFill>
      </fill>
    </dxf>
    <dxf>
      <fill>
        <patternFill patternType="solid">
          <fgColor rgb="FFCCFFCC"/>
          <bgColor rgb="FF000000"/>
        </patternFill>
      </fill>
    </dxf>
  </dxfs>
  <tableStyles count="0" defaultTableStyle="TableStyleMedium2" defaultPivotStyle="PivotStyleMedium9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34"/>
  <sheetViews>
    <sheetView tabSelected="1" zoomScale="60" zoomScaleNormal="60" workbookViewId="0">
      <selection activeCell="S11" sqref="S11"/>
    </sheetView>
  </sheetViews>
  <sheetFormatPr defaultRowHeight="12.75" x14ac:dyDescent="0.2"/>
  <cols>
    <col min="1" max="1" width="10.85546875" style="1" customWidth="1"/>
    <col min="2" max="2" width="76.28515625" style="1" customWidth="1"/>
    <col min="3" max="3" width="12.5703125" style="1" customWidth="1"/>
    <col min="4" max="4" width="14.7109375" style="1" customWidth="1"/>
    <col min="5" max="5" width="13.42578125" style="1" customWidth="1"/>
    <col min="6" max="6" width="14.28515625" style="1" customWidth="1"/>
    <col min="7" max="7" width="15" style="1" customWidth="1"/>
    <col min="8" max="8" width="16.85546875" style="1" customWidth="1"/>
    <col min="9" max="9" width="12.5703125" style="66" customWidth="1"/>
    <col min="10" max="10" width="12.7109375" style="1" customWidth="1"/>
    <col min="11" max="11" width="0.28515625" style="1" customWidth="1"/>
    <col min="12" max="12" width="11.7109375" style="1" customWidth="1"/>
    <col min="13" max="13" width="10.7109375" style="1" customWidth="1"/>
    <col min="14" max="14" width="12.28515625" style="1" customWidth="1"/>
    <col min="15" max="16" width="12.5703125" style="1" customWidth="1"/>
    <col min="17" max="18" width="8.85546875" style="1"/>
    <col min="19" max="19" width="26.28515625" style="1" customWidth="1"/>
    <col min="20" max="258" width="8.85546875" style="1"/>
    <col min="259" max="259" width="9.85546875" style="1" customWidth="1"/>
    <col min="260" max="260" width="73.7109375" style="1" customWidth="1"/>
    <col min="261" max="261" width="12.5703125" style="1" customWidth="1"/>
    <col min="262" max="262" width="13.140625" style="1" customWidth="1"/>
    <col min="263" max="263" width="13.42578125" style="1" customWidth="1"/>
    <col min="264" max="264" width="12.7109375" style="1" customWidth="1"/>
    <col min="265" max="265" width="13.5703125" style="1" customWidth="1"/>
    <col min="266" max="266" width="16.85546875" style="1" customWidth="1"/>
    <col min="267" max="267" width="9.7109375" style="1" customWidth="1"/>
    <col min="268" max="268" width="12.7109375" style="1" customWidth="1"/>
    <col min="269" max="269" width="14.28515625" style="1" customWidth="1"/>
    <col min="270" max="514" width="8.85546875" style="1"/>
    <col min="515" max="515" width="9.85546875" style="1" customWidth="1"/>
    <col min="516" max="516" width="73.7109375" style="1" customWidth="1"/>
    <col min="517" max="517" width="12.5703125" style="1" customWidth="1"/>
    <col min="518" max="518" width="13.140625" style="1" customWidth="1"/>
    <col min="519" max="519" width="13.42578125" style="1" customWidth="1"/>
    <col min="520" max="520" width="12.7109375" style="1" customWidth="1"/>
    <col min="521" max="521" width="13.5703125" style="1" customWidth="1"/>
    <col min="522" max="522" width="16.85546875" style="1" customWidth="1"/>
    <col min="523" max="523" width="9.7109375" style="1" customWidth="1"/>
    <col min="524" max="524" width="12.7109375" style="1" customWidth="1"/>
    <col min="525" max="525" width="14.28515625" style="1" customWidth="1"/>
    <col min="526" max="770" width="8.85546875" style="1"/>
    <col min="771" max="771" width="9.85546875" style="1" customWidth="1"/>
    <col min="772" max="772" width="73.7109375" style="1" customWidth="1"/>
    <col min="773" max="773" width="12.5703125" style="1" customWidth="1"/>
    <col min="774" max="774" width="13.140625" style="1" customWidth="1"/>
    <col min="775" max="775" width="13.42578125" style="1" customWidth="1"/>
    <col min="776" max="776" width="12.7109375" style="1" customWidth="1"/>
    <col min="777" max="777" width="13.5703125" style="1" customWidth="1"/>
    <col min="778" max="778" width="16.85546875" style="1" customWidth="1"/>
    <col min="779" max="779" width="9.7109375" style="1" customWidth="1"/>
    <col min="780" max="780" width="12.7109375" style="1" customWidth="1"/>
    <col min="781" max="781" width="14.28515625" style="1" customWidth="1"/>
    <col min="782" max="1026" width="8.85546875" style="1"/>
    <col min="1027" max="1027" width="9.85546875" style="1" customWidth="1"/>
    <col min="1028" max="1028" width="73.7109375" style="1" customWidth="1"/>
    <col min="1029" max="1029" width="12.5703125" style="1" customWidth="1"/>
    <col min="1030" max="1030" width="13.140625" style="1" customWidth="1"/>
    <col min="1031" max="1031" width="13.42578125" style="1" customWidth="1"/>
    <col min="1032" max="1032" width="12.7109375" style="1" customWidth="1"/>
    <col min="1033" max="1033" width="13.5703125" style="1" customWidth="1"/>
    <col min="1034" max="1034" width="16.85546875" style="1" customWidth="1"/>
    <col min="1035" max="1035" width="9.7109375" style="1" customWidth="1"/>
    <col min="1036" max="1036" width="12.7109375" style="1" customWidth="1"/>
    <col min="1037" max="1037" width="14.28515625" style="1" customWidth="1"/>
    <col min="1038" max="1282" width="8.85546875" style="1"/>
    <col min="1283" max="1283" width="9.85546875" style="1" customWidth="1"/>
    <col min="1284" max="1284" width="73.7109375" style="1" customWidth="1"/>
    <col min="1285" max="1285" width="12.5703125" style="1" customWidth="1"/>
    <col min="1286" max="1286" width="13.140625" style="1" customWidth="1"/>
    <col min="1287" max="1287" width="13.42578125" style="1" customWidth="1"/>
    <col min="1288" max="1288" width="12.7109375" style="1" customWidth="1"/>
    <col min="1289" max="1289" width="13.5703125" style="1" customWidth="1"/>
    <col min="1290" max="1290" width="16.85546875" style="1" customWidth="1"/>
    <col min="1291" max="1291" width="9.7109375" style="1" customWidth="1"/>
    <col min="1292" max="1292" width="12.7109375" style="1" customWidth="1"/>
    <col min="1293" max="1293" width="14.28515625" style="1" customWidth="1"/>
    <col min="1294" max="1538" width="8.85546875" style="1"/>
    <col min="1539" max="1539" width="9.85546875" style="1" customWidth="1"/>
    <col min="1540" max="1540" width="73.7109375" style="1" customWidth="1"/>
    <col min="1541" max="1541" width="12.5703125" style="1" customWidth="1"/>
    <col min="1542" max="1542" width="13.140625" style="1" customWidth="1"/>
    <col min="1543" max="1543" width="13.42578125" style="1" customWidth="1"/>
    <col min="1544" max="1544" width="12.7109375" style="1" customWidth="1"/>
    <col min="1545" max="1545" width="13.5703125" style="1" customWidth="1"/>
    <col min="1546" max="1546" width="16.85546875" style="1" customWidth="1"/>
    <col min="1547" max="1547" width="9.7109375" style="1" customWidth="1"/>
    <col min="1548" max="1548" width="12.7109375" style="1" customWidth="1"/>
    <col min="1549" max="1549" width="14.28515625" style="1" customWidth="1"/>
    <col min="1550" max="1794" width="8.85546875" style="1"/>
    <col min="1795" max="1795" width="9.85546875" style="1" customWidth="1"/>
    <col min="1796" max="1796" width="73.7109375" style="1" customWidth="1"/>
    <col min="1797" max="1797" width="12.5703125" style="1" customWidth="1"/>
    <col min="1798" max="1798" width="13.140625" style="1" customWidth="1"/>
    <col min="1799" max="1799" width="13.42578125" style="1" customWidth="1"/>
    <col min="1800" max="1800" width="12.7109375" style="1" customWidth="1"/>
    <col min="1801" max="1801" width="13.5703125" style="1" customWidth="1"/>
    <col min="1802" max="1802" width="16.85546875" style="1" customWidth="1"/>
    <col min="1803" max="1803" width="9.7109375" style="1" customWidth="1"/>
    <col min="1804" max="1804" width="12.7109375" style="1" customWidth="1"/>
    <col min="1805" max="1805" width="14.28515625" style="1" customWidth="1"/>
    <col min="1806" max="2050" width="8.85546875" style="1"/>
    <col min="2051" max="2051" width="9.85546875" style="1" customWidth="1"/>
    <col min="2052" max="2052" width="73.7109375" style="1" customWidth="1"/>
    <col min="2053" max="2053" width="12.5703125" style="1" customWidth="1"/>
    <col min="2054" max="2054" width="13.140625" style="1" customWidth="1"/>
    <col min="2055" max="2055" width="13.42578125" style="1" customWidth="1"/>
    <col min="2056" max="2056" width="12.7109375" style="1" customWidth="1"/>
    <col min="2057" max="2057" width="13.5703125" style="1" customWidth="1"/>
    <col min="2058" max="2058" width="16.85546875" style="1" customWidth="1"/>
    <col min="2059" max="2059" width="9.7109375" style="1" customWidth="1"/>
    <col min="2060" max="2060" width="12.7109375" style="1" customWidth="1"/>
    <col min="2061" max="2061" width="14.28515625" style="1" customWidth="1"/>
    <col min="2062" max="2306" width="8.85546875" style="1"/>
    <col min="2307" max="2307" width="9.85546875" style="1" customWidth="1"/>
    <col min="2308" max="2308" width="73.7109375" style="1" customWidth="1"/>
    <col min="2309" max="2309" width="12.5703125" style="1" customWidth="1"/>
    <col min="2310" max="2310" width="13.140625" style="1" customWidth="1"/>
    <col min="2311" max="2311" width="13.42578125" style="1" customWidth="1"/>
    <col min="2312" max="2312" width="12.7109375" style="1" customWidth="1"/>
    <col min="2313" max="2313" width="13.5703125" style="1" customWidth="1"/>
    <col min="2314" max="2314" width="16.85546875" style="1" customWidth="1"/>
    <col min="2315" max="2315" width="9.7109375" style="1" customWidth="1"/>
    <col min="2316" max="2316" width="12.7109375" style="1" customWidth="1"/>
    <col min="2317" max="2317" width="14.28515625" style="1" customWidth="1"/>
    <col min="2318" max="2562" width="8.85546875" style="1"/>
    <col min="2563" max="2563" width="9.85546875" style="1" customWidth="1"/>
    <col min="2564" max="2564" width="73.7109375" style="1" customWidth="1"/>
    <col min="2565" max="2565" width="12.5703125" style="1" customWidth="1"/>
    <col min="2566" max="2566" width="13.140625" style="1" customWidth="1"/>
    <col min="2567" max="2567" width="13.42578125" style="1" customWidth="1"/>
    <col min="2568" max="2568" width="12.7109375" style="1" customWidth="1"/>
    <col min="2569" max="2569" width="13.5703125" style="1" customWidth="1"/>
    <col min="2570" max="2570" width="16.85546875" style="1" customWidth="1"/>
    <col min="2571" max="2571" width="9.7109375" style="1" customWidth="1"/>
    <col min="2572" max="2572" width="12.7109375" style="1" customWidth="1"/>
    <col min="2573" max="2573" width="14.28515625" style="1" customWidth="1"/>
    <col min="2574" max="2818" width="8.85546875" style="1"/>
    <col min="2819" max="2819" width="9.85546875" style="1" customWidth="1"/>
    <col min="2820" max="2820" width="73.7109375" style="1" customWidth="1"/>
    <col min="2821" max="2821" width="12.5703125" style="1" customWidth="1"/>
    <col min="2822" max="2822" width="13.140625" style="1" customWidth="1"/>
    <col min="2823" max="2823" width="13.42578125" style="1" customWidth="1"/>
    <col min="2824" max="2824" width="12.7109375" style="1" customWidth="1"/>
    <col min="2825" max="2825" width="13.5703125" style="1" customWidth="1"/>
    <col min="2826" max="2826" width="16.85546875" style="1" customWidth="1"/>
    <col min="2827" max="2827" width="9.7109375" style="1" customWidth="1"/>
    <col min="2828" max="2828" width="12.7109375" style="1" customWidth="1"/>
    <col min="2829" max="2829" width="14.28515625" style="1" customWidth="1"/>
    <col min="2830" max="3074" width="8.85546875" style="1"/>
    <col min="3075" max="3075" width="9.85546875" style="1" customWidth="1"/>
    <col min="3076" max="3076" width="73.7109375" style="1" customWidth="1"/>
    <col min="3077" max="3077" width="12.5703125" style="1" customWidth="1"/>
    <col min="3078" max="3078" width="13.140625" style="1" customWidth="1"/>
    <col min="3079" max="3079" width="13.42578125" style="1" customWidth="1"/>
    <col min="3080" max="3080" width="12.7109375" style="1" customWidth="1"/>
    <col min="3081" max="3081" width="13.5703125" style="1" customWidth="1"/>
    <col min="3082" max="3082" width="16.85546875" style="1" customWidth="1"/>
    <col min="3083" max="3083" width="9.7109375" style="1" customWidth="1"/>
    <col min="3084" max="3084" width="12.7109375" style="1" customWidth="1"/>
    <col min="3085" max="3085" width="14.28515625" style="1" customWidth="1"/>
    <col min="3086" max="3330" width="8.85546875" style="1"/>
    <col min="3331" max="3331" width="9.85546875" style="1" customWidth="1"/>
    <col min="3332" max="3332" width="73.7109375" style="1" customWidth="1"/>
    <col min="3333" max="3333" width="12.5703125" style="1" customWidth="1"/>
    <col min="3334" max="3334" width="13.140625" style="1" customWidth="1"/>
    <col min="3335" max="3335" width="13.42578125" style="1" customWidth="1"/>
    <col min="3336" max="3336" width="12.7109375" style="1" customWidth="1"/>
    <col min="3337" max="3337" width="13.5703125" style="1" customWidth="1"/>
    <col min="3338" max="3338" width="16.85546875" style="1" customWidth="1"/>
    <col min="3339" max="3339" width="9.7109375" style="1" customWidth="1"/>
    <col min="3340" max="3340" width="12.7109375" style="1" customWidth="1"/>
    <col min="3341" max="3341" width="14.28515625" style="1" customWidth="1"/>
    <col min="3342" max="3586" width="8.85546875" style="1"/>
    <col min="3587" max="3587" width="9.85546875" style="1" customWidth="1"/>
    <col min="3588" max="3588" width="73.7109375" style="1" customWidth="1"/>
    <col min="3589" max="3589" width="12.5703125" style="1" customWidth="1"/>
    <col min="3590" max="3590" width="13.140625" style="1" customWidth="1"/>
    <col min="3591" max="3591" width="13.42578125" style="1" customWidth="1"/>
    <col min="3592" max="3592" width="12.7109375" style="1" customWidth="1"/>
    <col min="3593" max="3593" width="13.5703125" style="1" customWidth="1"/>
    <col min="3594" max="3594" width="16.85546875" style="1" customWidth="1"/>
    <col min="3595" max="3595" width="9.7109375" style="1" customWidth="1"/>
    <col min="3596" max="3596" width="12.7109375" style="1" customWidth="1"/>
    <col min="3597" max="3597" width="14.28515625" style="1" customWidth="1"/>
    <col min="3598" max="3842" width="8.85546875" style="1"/>
    <col min="3843" max="3843" width="9.85546875" style="1" customWidth="1"/>
    <col min="3844" max="3844" width="73.7109375" style="1" customWidth="1"/>
    <col min="3845" max="3845" width="12.5703125" style="1" customWidth="1"/>
    <col min="3846" max="3846" width="13.140625" style="1" customWidth="1"/>
    <col min="3847" max="3847" width="13.42578125" style="1" customWidth="1"/>
    <col min="3848" max="3848" width="12.7109375" style="1" customWidth="1"/>
    <col min="3849" max="3849" width="13.5703125" style="1" customWidth="1"/>
    <col min="3850" max="3850" width="16.85546875" style="1" customWidth="1"/>
    <col min="3851" max="3851" width="9.7109375" style="1" customWidth="1"/>
    <col min="3852" max="3852" width="12.7109375" style="1" customWidth="1"/>
    <col min="3853" max="3853" width="14.28515625" style="1" customWidth="1"/>
    <col min="3854" max="4098" width="8.85546875" style="1"/>
    <col min="4099" max="4099" width="9.85546875" style="1" customWidth="1"/>
    <col min="4100" max="4100" width="73.7109375" style="1" customWidth="1"/>
    <col min="4101" max="4101" width="12.5703125" style="1" customWidth="1"/>
    <col min="4102" max="4102" width="13.140625" style="1" customWidth="1"/>
    <col min="4103" max="4103" width="13.42578125" style="1" customWidth="1"/>
    <col min="4104" max="4104" width="12.7109375" style="1" customWidth="1"/>
    <col min="4105" max="4105" width="13.5703125" style="1" customWidth="1"/>
    <col min="4106" max="4106" width="16.85546875" style="1" customWidth="1"/>
    <col min="4107" max="4107" width="9.7109375" style="1" customWidth="1"/>
    <col min="4108" max="4108" width="12.7109375" style="1" customWidth="1"/>
    <col min="4109" max="4109" width="14.28515625" style="1" customWidth="1"/>
    <col min="4110" max="4354" width="8.85546875" style="1"/>
    <col min="4355" max="4355" width="9.85546875" style="1" customWidth="1"/>
    <col min="4356" max="4356" width="73.7109375" style="1" customWidth="1"/>
    <col min="4357" max="4357" width="12.5703125" style="1" customWidth="1"/>
    <col min="4358" max="4358" width="13.140625" style="1" customWidth="1"/>
    <col min="4359" max="4359" width="13.42578125" style="1" customWidth="1"/>
    <col min="4360" max="4360" width="12.7109375" style="1" customWidth="1"/>
    <col min="4361" max="4361" width="13.5703125" style="1" customWidth="1"/>
    <col min="4362" max="4362" width="16.85546875" style="1" customWidth="1"/>
    <col min="4363" max="4363" width="9.7109375" style="1" customWidth="1"/>
    <col min="4364" max="4364" width="12.7109375" style="1" customWidth="1"/>
    <col min="4365" max="4365" width="14.28515625" style="1" customWidth="1"/>
    <col min="4366" max="4610" width="8.85546875" style="1"/>
    <col min="4611" max="4611" width="9.85546875" style="1" customWidth="1"/>
    <col min="4612" max="4612" width="73.7109375" style="1" customWidth="1"/>
    <col min="4613" max="4613" width="12.5703125" style="1" customWidth="1"/>
    <col min="4614" max="4614" width="13.140625" style="1" customWidth="1"/>
    <col min="4615" max="4615" width="13.42578125" style="1" customWidth="1"/>
    <col min="4616" max="4616" width="12.7109375" style="1" customWidth="1"/>
    <col min="4617" max="4617" width="13.5703125" style="1" customWidth="1"/>
    <col min="4618" max="4618" width="16.85546875" style="1" customWidth="1"/>
    <col min="4619" max="4619" width="9.7109375" style="1" customWidth="1"/>
    <col min="4620" max="4620" width="12.7109375" style="1" customWidth="1"/>
    <col min="4621" max="4621" width="14.28515625" style="1" customWidth="1"/>
    <col min="4622" max="4866" width="8.85546875" style="1"/>
    <col min="4867" max="4867" width="9.85546875" style="1" customWidth="1"/>
    <col min="4868" max="4868" width="73.7109375" style="1" customWidth="1"/>
    <col min="4869" max="4869" width="12.5703125" style="1" customWidth="1"/>
    <col min="4870" max="4870" width="13.140625" style="1" customWidth="1"/>
    <col min="4871" max="4871" width="13.42578125" style="1" customWidth="1"/>
    <col min="4872" max="4872" width="12.7109375" style="1" customWidth="1"/>
    <col min="4873" max="4873" width="13.5703125" style="1" customWidth="1"/>
    <col min="4874" max="4874" width="16.85546875" style="1" customWidth="1"/>
    <col min="4875" max="4875" width="9.7109375" style="1" customWidth="1"/>
    <col min="4876" max="4876" width="12.7109375" style="1" customWidth="1"/>
    <col min="4877" max="4877" width="14.28515625" style="1" customWidth="1"/>
    <col min="4878" max="5122" width="8.85546875" style="1"/>
    <col min="5123" max="5123" width="9.85546875" style="1" customWidth="1"/>
    <col min="5124" max="5124" width="73.7109375" style="1" customWidth="1"/>
    <col min="5125" max="5125" width="12.5703125" style="1" customWidth="1"/>
    <col min="5126" max="5126" width="13.140625" style="1" customWidth="1"/>
    <col min="5127" max="5127" width="13.42578125" style="1" customWidth="1"/>
    <col min="5128" max="5128" width="12.7109375" style="1" customWidth="1"/>
    <col min="5129" max="5129" width="13.5703125" style="1" customWidth="1"/>
    <col min="5130" max="5130" width="16.85546875" style="1" customWidth="1"/>
    <col min="5131" max="5131" width="9.7109375" style="1" customWidth="1"/>
    <col min="5132" max="5132" width="12.7109375" style="1" customWidth="1"/>
    <col min="5133" max="5133" width="14.28515625" style="1" customWidth="1"/>
    <col min="5134" max="5378" width="8.85546875" style="1"/>
    <col min="5379" max="5379" width="9.85546875" style="1" customWidth="1"/>
    <col min="5380" max="5380" width="73.7109375" style="1" customWidth="1"/>
    <col min="5381" max="5381" width="12.5703125" style="1" customWidth="1"/>
    <col min="5382" max="5382" width="13.140625" style="1" customWidth="1"/>
    <col min="5383" max="5383" width="13.42578125" style="1" customWidth="1"/>
    <col min="5384" max="5384" width="12.7109375" style="1" customWidth="1"/>
    <col min="5385" max="5385" width="13.5703125" style="1" customWidth="1"/>
    <col min="5386" max="5386" width="16.85546875" style="1" customWidth="1"/>
    <col min="5387" max="5387" width="9.7109375" style="1" customWidth="1"/>
    <col min="5388" max="5388" width="12.7109375" style="1" customWidth="1"/>
    <col min="5389" max="5389" width="14.28515625" style="1" customWidth="1"/>
    <col min="5390" max="5634" width="8.85546875" style="1"/>
    <col min="5635" max="5635" width="9.85546875" style="1" customWidth="1"/>
    <col min="5636" max="5636" width="73.7109375" style="1" customWidth="1"/>
    <col min="5637" max="5637" width="12.5703125" style="1" customWidth="1"/>
    <col min="5638" max="5638" width="13.140625" style="1" customWidth="1"/>
    <col min="5639" max="5639" width="13.42578125" style="1" customWidth="1"/>
    <col min="5640" max="5640" width="12.7109375" style="1" customWidth="1"/>
    <col min="5641" max="5641" width="13.5703125" style="1" customWidth="1"/>
    <col min="5642" max="5642" width="16.85546875" style="1" customWidth="1"/>
    <col min="5643" max="5643" width="9.7109375" style="1" customWidth="1"/>
    <col min="5644" max="5644" width="12.7109375" style="1" customWidth="1"/>
    <col min="5645" max="5645" width="14.28515625" style="1" customWidth="1"/>
    <col min="5646" max="5890" width="8.85546875" style="1"/>
    <col min="5891" max="5891" width="9.85546875" style="1" customWidth="1"/>
    <col min="5892" max="5892" width="73.7109375" style="1" customWidth="1"/>
    <col min="5893" max="5893" width="12.5703125" style="1" customWidth="1"/>
    <col min="5894" max="5894" width="13.140625" style="1" customWidth="1"/>
    <col min="5895" max="5895" width="13.42578125" style="1" customWidth="1"/>
    <col min="5896" max="5896" width="12.7109375" style="1" customWidth="1"/>
    <col min="5897" max="5897" width="13.5703125" style="1" customWidth="1"/>
    <col min="5898" max="5898" width="16.85546875" style="1" customWidth="1"/>
    <col min="5899" max="5899" width="9.7109375" style="1" customWidth="1"/>
    <col min="5900" max="5900" width="12.7109375" style="1" customWidth="1"/>
    <col min="5901" max="5901" width="14.28515625" style="1" customWidth="1"/>
    <col min="5902" max="6146" width="8.85546875" style="1"/>
    <col min="6147" max="6147" width="9.85546875" style="1" customWidth="1"/>
    <col min="6148" max="6148" width="73.7109375" style="1" customWidth="1"/>
    <col min="6149" max="6149" width="12.5703125" style="1" customWidth="1"/>
    <col min="6150" max="6150" width="13.140625" style="1" customWidth="1"/>
    <col min="6151" max="6151" width="13.42578125" style="1" customWidth="1"/>
    <col min="6152" max="6152" width="12.7109375" style="1" customWidth="1"/>
    <col min="6153" max="6153" width="13.5703125" style="1" customWidth="1"/>
    <col min="6154" max="6154" width="16.85546875" style="1" customWidth="1"/>
    <col min="6155" max="6155" width="9.7109375" style="1" customWidth="1"/>
    <col min="6156" max="6156" width="12.7109375" style="1" customWidth="1"/>
    <col min="6157" max="6157" width="14.28515625" style="1" customWidth="1"/>
    <col min="6158" max="6402" width="8.85546875" style="1"/>
    <col min="6403" max="6403" width="9.85546875" style="1" customWidth="1"/>
    <col min="6404" max="6404" width="73.7109375" style="1" customWidth="1"/>
    <col min="6405" max="6405" width="12.5703125" style="1" customWidth="1"/>
    <col min="6406" max="6406" width="13.140625" style="1" customWidth="1"/>
    <col min="6407" max="6407" width="13.42578125" style="1" customWidth="1"/>
    <col min="6408" max="6408" width="12.7109375" style="1" customWidth="1"/>
    <col min="6409" max="6409" width="13.5703125" style="1" customWidth="1"/>
    <col min="6410" max="6410" width="16.85546875" style="1" customWidth="1"/>
    <col min="6411" max="6411" width="9.7109375" style="1" customWidth="1"/>
    <col min="6412" max="6412" width="12.7109375" style="1" customWidth="1"/>
    <col min="6413" max="6413" width="14.28515625" style="1" customWidth="1"/>
    <col min="6414" max="6658" width="8.85546875" style="1"/>
    <col min="6659" max="6659" width="9.85546875" style="1" customWidth="1"/>
    <col min="6660" max="6660" width="73.7109375" style="1" customWidth="1"/>
    <col min="6661" max="6661" width="12.5703125" style="1" customWidth="1"/>
    <col min="6662" max="6662" width="13.140625" style="1" customWidth="1"/>
    <col min="6663" max="6663" width="13.42578125" style="1" customWidth="1"/>
    <col min="6664" max="6664" width="12.7109375" style="1" customWidth="1"/>
    <col min="6665" max="6665" width="13.5703125" style="1" customWidth="1"/>
    <col min="6666" max="6666" width="16.85546875" style="1" customWidth="1"/>
    <col min="6667" max="6667" width="9.7109375" style="1" customWidth="1"/>
    <col min="6668" max="6668" width="12.7109375" style="1" customWidth="1"/>
    <col min="6669" max="6669" width="14.28515625" style="1" customWidth="1"/>
    <col min="6670" max="6914" width="8.85546875" style="1"/>
    <col min="6915" max="6915" width="9.85546875" style="1" customWidth="1"/>
    <col min="6916" max="6916" width="73.7109375" style="1" customWidth="1"/>
    <col min="6917" max="6917" width="12.5703125" style="1" customWidth="1"/>
    <col min="6918" max="6918" width="13.140625" style="1" customWidth="1"/>
    <col min="6919" max="6919" width="13.42578125" style="1" customWidth="1"/>
    <col min="6920" max="6920" width="12.7109375" style="1" customWidth="1"/>
    <col min="6921" max="6921" width="13.5703125" style="1" customWidth="1"/>
    <col min="6922" max="6922" width="16.85546875" style="1" customWidth="1"/>
    <col min="6923" max="6923" width="9.7109375" style="1" customWidth="1"/>
    <col min="6924" max="6924" width="12.7109375" style="1" customWidth="1"/>
    <col min="6925" max="6925" width="14.28515625" style="1" customWidth="1"/>
    <col min="6926" max="7170" width="8.85546875" style="1"/>
    <col min="7171" max="7171" width="9.85546875" style="1" customWidth="1"/>
    <col min="7172" max="7172" width="73.7109375" style="1" customWidth="1"/>
    <col min="7173" max="7173" width="12.5703125" style="1" customWidth="1"/>
    <col min="7174" max="7174" width="13.140625" style="1" customWidth="1"/>
    <col min="7175" max="7175" width="13.42578125" style="1" customWidth="1"/>
    <col min="7176" max="7176" width="12.7109375" style="1" customWidth="1"/>
    <col min="7177" max="7177" width="13.5703125" style="1" customWidth="1"/>
    <col min="7178" max="7178" width="16.85546875" style="1" customWidth="1"/>
    <col min="7179" max="7179" width="9.7109375" style="1" customWidth="1"/>
    <col min="7180" max="7180" width="12.7109375" style="1" customWidth="1"/>
    <col min="7181" max="7181" width="14.28515625" style="1" customWidth="1"/>
    <col min="7182" max="7426" width="8.85546875" style="1"/>
    <col min="7427" max="7427" width="9.85546875" style="1" customWidth="1"/>
    <col min="7428" max="7428" width="73.7109375" style="1" customWidth="1"/>
    <col min="7429" max="7429" width="12.5703125" style="1" customWidth="1"/>
    <col min="7430" max="7430" width="13.140625" style="1" customWidth="1"/>
    <col min="7431" max="7431" width="13.42578125" style="1" customWidth="1"/>
    <col min="7432" max="7432" width="12.7109375" style="1" customWidth="1"/>
    <col min="7433" max="7433" width="13.5703125" style="1" customWidth="1"/>
    <col min="7434" max="7434" width="16.85546875" style="1" customWidth="1"/>
    <col min="7435" max="7435" width="9.7109375" style="1" customWidth="1"/>
    <col min="7436" max="7436" width="12.7109375" style="1" customWidth="1"/>
    <col min="7437" max="7437" width="14.28515625" style="1" customWidth="1"/>
    <col min="7438" max="7682" width="8.85546875" style="1"/>
    <col min="7683" max="7683" width="9.85546875" style="1" customWidth="1"/>
    <col min="7684" max="7684" width="73.7109375" style="1" customWidth="1"/>
    <col min="7685" max="7685" width="12.5703125" style="1" customWidth="1"/>
    <col min="7686" max="7686" width="13.140625" style="1" customWidth="1"/>
    <col min="7687" max="7687" width="13.42578125" style="1" customWidth="1"/>
    <col min="7688" max="7688" width="12.7109375" style="1" customWidth="1"/>
    <col min="7689" max="7689" width="13.5703125" style="1" customWidth="1"/>
    <col min="7690" max="7690" width="16.85546875" style="1" customWidth="1"/>
    <col min="7691" max="7691" width="9.7109375" style="1" customWidth="1"/>
    <col min="7692" max="7692" width="12.7109375" style="1" customWidth="1"/>
    <col min="7693" max="7693" width="14.28515625" style="1" customWidth="1"/>
    <col min="7694" max="7938" width="8.85546875" style="1"/>
    <col min="7939" max="7939" width="9.85546875" style="1" customWidth="1"/>
    <col min="7940" max="7940" width="73.7109375" style="1" customWidth="1"/>
    <col min="7941" max="7941" width="12.5703125" style="1" customWidth="1"/>
    <col min="7942" max="7942" width="13.140625" style="1" customWidth="1"/>
    <col min="7943" max="7943" width="13.42578125" style="1" customWidth="1"/>
    <col min="7944" max="7944" width="12.7109375" style="1" customWidth="1"/>
    <col min="7945" max="7945" width="13.5703125" style="1" customWidth="1"/>
    <col min="7946" max="7946" width="16.85546875" style="1" customWidth="1"/>
    <col min="7947" max="7947" width="9.7109375" style="1" customWidth="1"/>
    <col min="7948" max="7948" width="12.7109375" style="1" customWidth="1"/>
    <col min="7949" max="7949" width="14.28515625" style="1" customWidth="1"/>
    <col min="7950" max="8194" width="8.85546875" style="1"/>
    <col min="8195" max="8195" width="9.85546875" style="1" customWidth="1"/>
    <col min="8196" max="8196" width="73.7109375" style="1" customWidth="1"/>
    <col min="8197" max="8197" width="12.5703125" style="1" customWidth="1"/>
    <col min="8198" max="8198" width="13.140625" style="1" customWidth="1"/>
    <col min="8199" max="8199" width="13.42578125" style="1" customWidth="1"/>
    <col min="8200" max="8200" width="12.7109375" style="1" customWidth="1"/>
    <col min="8201" max="8201" width="13.5703125" style="1" customWidth="1"/>
    <col min="8202" max="8202" width="16.85546875" style="1" customWidth="1"/>
    <col min="8203" max="8203" width="9.7109375" style="1" customWidth="1"/>
    <col min="8204" max="8204" width="12.7109375" style="1" customWidth="1"/>
    <col min="8205" max="8205" width="14.28515625" style="1" customWidth="1"/>
    <col min="8206" max="8450" width="8.85546875" style="1"/>
    <col min="8451" max="8451" width="9.85546875" style="1" customWidth="1"/>
    <col min="8452" max="8452" width="73.7109375" style="1" customWidth="1"/>
    <col min="8453" max="8453" width="12.5703125" style="1" customWidth="1"/>
    <col min="8454" max="8454" width="13.140625" style="1" customWidth="1"/>
    <col min="8455" max="8455" width="13.42578125" style="1" customWidth="1"/>
    <col min="8456" max="8456" width="12.7109375" style="1" customWidth="1"/>
    <col min="8457" max="8457" width="13.5703125" style="1" customWidth="1"/>
    <col min="8458" max="8458" width="16.85546875" style="1" customWidth="1"/>
    <col min="8459" max="8459" width="9.7109375" style="1" customWidth="1"/>
    <col min="8460" max="8460" width="12.7109375" style="1" customWidth="1"/>
    <col min="8461" max="8461" width="14.28515625" style="1" customWidth="1"/>
    <col min="8462" max="8706" width="8.85546875" style="1"/>
    <col min="8707" max="8707" width="9.85546875" style="1" customWidth="1"/>
    <col min="8708" max="8708" width="73.7109375" style="1" customWidth="1"/>
    <col min="8709" max="8709" width="12.5703125" style="1" customWidth="1"/>
    <col min="8710" max="8710" width="13.140625" style="1" customWidth="1"/>
    <col min="8711" max="8711" width="13.42578125" style="1" customWidth="1"/>
    <col min="8712" max="8712" width="12.7109375" style="1" customWidth="1"/>
    <col min="8713" max="8713" width="13.5703125" style="1" customWidth="1"/>
    <col min="8714" max="8714" width="16.85546875" style="1" customWidth="1"/>
    <col min="8715" max="8715" width="9.7109375" style="1" customWidth="1"/>
    <col min="8716" max="8716" width="12.7109375" style="1" customWidth="1"/>
    <col min="8717" max="8717" width="14.28515625" style="1" customWidth="1"/>
    <col min="8718" max="8962" width="8.85546875" style="1"/>
    <col min="8963" max="8963" width="9.85546875" style="1" customWidth="1"/>
    <col min="8964" max="8964" width="73.7109375" style="1" customWidth="1"/>
    <col min="8965" max="8965" width="12.5703125" style="1" customWidth="1"/>
    <col min="8966" max="8966" width="13.140625" style="1" customWidth="1"/>
    <col min="8967" max="8967" width="13.42578125" style="1" customWidth="1"/>
    <col min="8968" max="8968" width="12.7109375" style="1" customWidth="1"/>
    <col min="8969" max="8969" width="13.5703125" style="1" customWidth="1"/>
    <col min="8970" max="8970" width="16.85546875" style="1" customWidth="1"/>
    <col min="8971" max="8971" width="9.7109375" style="1" customWidth="1"/>
    <col min="8972" max="8972" width="12.7109375" style="1" customWidth="1"/>
    <col min="8973" max="8973" width="14.28515625" style="1" customWidth="1"/>
    <col min="8974" max="9218" width="8.85546875" style="1"/>
    <col min="9219" max="9219" width="9.85546875" style="1" customWidth="1"/>
    <col min="9220" max="9220" width="73.7109375" style="1" customWidth="1"/>
    <col min="9221" max="9221" width="12.5703125" style="1" customWidth="1"/>
    <col min="9222" max="9222" width="13.140625" style="1" customWidth="1"/>
    <col min="9223" max="9223" width="13.42578125" style="1" customWidth="1"/>
    <col min="9224" max="9224" width="12.7109375" style="1" customWidth="1"/>
    <col min="9225" max="9225" width="13.5703125" style="1" customWidth="1"/>
    <col min="9226" max="9226" width="16.85546875" style="1" customWidth="1"/>
    <col min="9227" max="9227" width="9.7109375" style="1" customWidth="1"/>
    <col min="9228" max="9228" width="12.7109375" style="1" customWidth="1"/>
    <col min="9229" max="9229" width="14.28515625" style="1" customWidth="1"/>
    <col min="9230" max="9474" width="8.85546875" style="1"/>
    <col min="9475" max="9475" width="9.85546875" style="1" customWidth="1"/>
    <col min="9476" max="9476" width="73.7109375" style="1" customWidth="1"/>
    <col min="9477" max="9477" width="12.5703125" style="1" customWidth="1"/>
    <col min="9478" max="9478" width="13.140625" style="1" customWidth="1"/>
    <col min="9479" max="9479" width="13.42578125" style="1" customWidth="1"/>
    <col min="9480" max="9480" width="12.7109375" style="1" customWidth="1"/>
    <col min="9481" max="9481" width="13.5703125" style="1" customWidth="1"/>
    <col min="9482" max="9482" width="16.85546875" style="1" customWidth="1"/>
    <col min="9483" max="9483" width="9.7109375" style="1" customWidth="1"/>
    <col min="9484" max="9484" width="12.7109375" style="1" customWidth="1"/>
    <col min="9485" max="9485" width="14.28515625" style="1" customWidth="1"/>
    <col min="9486" max="9730" width="8.85546875" style="1"/>
    <col min="9731" max="9731" width="9.85546875" style="1" customWidth="1"/>
    <col min="9732" max="9732" width="73.7109375" style="1" customWidth="1"/>
    <col min="9733" max="9733" width="12.5703125" style="1" customWidth="1"/>
    <col min="9734" max="9734" width="13.140625" style="1" customWidth="1"/>
    <col min="9735" max="9735" width="13.42578125" style="1" customWidth="1"/>
    <col min="9736" max="9736" width="12.7109375" style="1" customWidth="1"/>
    <col min="9737" max="9737" width="13.5703125" style="1" customWidth="1"/>
    <col min="9738" max="9738" width="16.85546875" style="1" customWidth="1"/>
    <col min="9739" max="9739" width="9.7109375" style="1" customWidth="1"/>
    <col min="9740" max="9740" width="12.7109375" style="1" customWidth="1"/>
    <col min="9741" max="9741" width="14.28515625" style="1" customWidth="1"/>
    <col min="9742" max="9986" width="8.85546875" style="1"/>
    <col min="9987" max="9987" width="9.85546875" style="1" customWidth="1"/>
    <col min="9988" max="9988" width="73.7109375" style="1" customWidth="1"/>
    <col min="9989" max="9989" width="12.5703125" style="1" customWidth="1"/>
    <col min="9990" max="9990" width="13.140625" style="1" customWidth="1"/>
    <col min="9991" max="9991" width="13.42578125" style="1" customWidth="1"/>
    <col min="9992" max="9992" width="12.7109375" style="1" customWidth="1"/>
    <col min="9993" max="9993" width="13.5703125" style="1" customWidth="1"/>
    <col min="9994" max="9994" width="16.85546875" style="1" customWidth="1"/>
    <col min="9995" max="9995" width="9.7109375" style="1" customWidth="1"/>
    <col min="9996" max="9996" width="12.7109375" style="1" customWidth="1"/>
    <col min="9997" max="9997" width="14.28515625" style="1" customWidth="1"/>
    <col min="9998" max="10242" width="8.85546875" style="1"/>
    <col min="10243" max="10243" width="9.85546875" style="1" customWidth="1"/>
    <col min="10244" max="10244" width="73.7109375" style="1" customWidth="1"/>
    <col min="10245" max="10245" width="12.5703125" style="1" customWidth="1"/>
    <col min="10246" max="10246" width="13.140625" style="1" customWidth="1"/>
    <col min="10247" max="10247" width="13.42578125" style="1" customWidth="1"/>
    <col min="10248" max="10248" width="12.7109375" style="1" customWidth="1"/>
    <col min="10249" max="10249" width="13.5703125" style="1" customWidth="1"/>
    <col min="10250" max="10250" width="16.85546875" style="1" customWidth="1"/>
    <col min="10251" max="10251" width="9.7109375" style="1" customWidth="1"/>
    <col min="10252" max="10252" width="12.7109375" style="1" customWidth="1"/>
    <col min="10253" max="10253" width="14.28515625" style="1" customWidth="1"/>
    <col min="10254" max="10498" width="8.85546875" style="1"/>
    <col min="10499" max="10499" width="9.85546875" style="1" customWidth="1"/>
    <col min="10500" max="10500" width="73.7109375" style="1" customWidth="1"/>
    <col min="10501" max="10501" width="12.5703125" style="1" customWidth="1"/>
    <col min="10502" max="10502" width="13.140625" style="1" customWidth="1"/>
    <col min="10503" max="10503" width="13.42578125" style="1" customWidth="1"/>
    <col min="10504" max="10504" width="12.7109375" style="1" customWidth="1"/>
    <col min="10505" max="10505" width="13.5703125" style="1" customWidth="1"/>
    <col min="10506" max="10506" width="16.85546875" style="1" customWidth="1"/>
    <col min="10507" max="10507" width="9.7109375" style="1" customWidth="1"/>
    <col min="10508" max="10508" width="12.7109375" style="1" customWidth="1"/>
    <col min="10509" max="10509" width="14.28515625" style="1" customWidth="1"/>
    <col min="10510" max="10754" width="8.85546875" style="1"/>
    <col min="10755" max="10755" width="9.85546875" style="1" customWidth="1"/>
    <col min="10756" max="10756" width="73.7109375" style="1" customWidth="1"/>
    <col min="10757" max="10757" width="12.5703125" style="1" customWidth="1"/>
    <col min="10758" max="10758" width="13.140625" style="1" customWidth="1"/>
    <col min="10759" max="10759" width="13.42578125" style="1" customWidth="1"/>
    <col min="10760" max="10760" width="12.7109375" style="1" customWidth="1"/>
    <col min="10761" max="10761" width="13.5703125" style="1" customWidth="1"/>
    <col min="10762" max="10762" width="16.85546875" style="1" customWidth="1"/>
    <col min="10763" max="10763" width="9.7109375" style="1" customWidth="1"/>
    <col min="10764" max="10764" width="12.7109375" style="1" customWidth="1"/>
    <col min="10765" max="10765" width="14.28515625" style="1" customWidth="1"/>
    <col min="10766" max="11010" width="8.85546875" style="1"/>
    <col min="11011" max="11011" width="9.85546875" style="1" customWidth="1"/>
    <col min="11012" max="11012" width="73.7109375" style="1" customWidth="1"/>
    <col min="11013" max="11013" width="12.5703125" style="1" customWidth="1"/>
    <col min="11014" max="11014" width="13.140625" style="1" customWidth="1"/>
    <col min="11015" max="11015" width="13.42578125" style="1" customWidth="1"/>
    <col min="11016" max="11016" width="12.7109375" style="1" customWidth="1"/>
    <col min="11017" max="11017" width="13.5703125" style="1" customWidth="1"/>
    <col min="11018" max="11018" width="16.85546875" style="1" customWidth="1"/>
    <col min="11019" max="11019" width="9.7109375" style="1" customWidth="1"/>
    <col min="11020" max="11020" width="12.7109375" style="1" customWidth="1"/>
    <col min="11021" max="11021" width="14.28515625" style="1" customWidth="1"/>
    <col min="11022" max="11266" width="8.85546875" style="1"/>
    <col min="11267" max="11267" width="9.85546875" style="1" customWidth="1"/>
    <col min="11268" max="11268" width="73.7109375" style="1" customWidth="1"/>
    <col min="11269" max="11269" width="12.5703125" style="1" customWidth="1"/>
    <col min="11270" max="11270" width="13.140625" style="1" customWidth="1"/>
    <col min="11271" max="11271" width="13.42578125" style="1" customWidth="1"/>
    <col min="11272" max="11272" width="12.7109375" style="1" customWidth="1"/>
    <col min="11273" max="11273" width="13.5703125" style="1" customWidth="1"/>
    <col min="11274" max="11274" width="16.85546875" style="1" customWidth="1"/>
    <col min="11275" max="11275" width="9.7109375" style="1" customWidth="1"/>
    <col min="11276" max="11276" width="12.7109375" style="1" customWidth="1"/>
    <col min="11277" max="11277" width="14.28515625" style="1" customWidth="1"/>
    <col min="11278" max="11522" width="8.85546875" style="1"/>
    <col min="11523" max="11523" width="9.85546875" style="1" customWidth="1"/>
    <col min="11524" max="11524" width="73.7109375" style="1" customWidth="1"/>
    <col min="11525" max="11525" width="12.5703125" style="1" customWidth="1"/>
    <col min="11526" max="11526" width="13.140625" style="1" customWidth="1"/>
    <col min="11527" max="11527" width="13.42578125" style="1" customWidth="1"/>
    <col min="11528" max="11528" width="12.7109375" style="1" customWidth="1"/>
    <col min="11529" max="11529" width="13.5703125" style="1" customWidth="1"/>
    <col min="11530" max="11530" width="16.85546875" style="1" customWidth="1"/>
    <col min="11531" max="11531" width="9.7109375" style="1" customWidth="1"/>
    <col min="11532" max="11532" width="12.7109375" style="1" customWidth="1"/>
    <col min="11533" max="11533" width="14.28515625" style="1" customWidth="1"/>
    <col min="11534" max="11778" width="8.85546875" style="1"/>
    <col min="11779" max="11779" width="9.85546875" style="1" customWidth="1"/>
    <col min="11780" max="11780" width="73.7109375" style="1" customWidth="1"/>
    <col min="11781" max="11781" width="12.5703125" style="1" customWidth="1"/>
    <col min="11782" max="11782" width="13.140625" style="1" customWidth="1"/>
    <col min="11783" max="11783" width="13.42578125" style="1" customWidth="1"/>
    <col min="11784" max="11784" width="12.7109375" style="1" customWidth="1"/>
    <col min="11785" max="11785" width="13.5703125" style="1" customWidth="1"/>
    <col min="11786" max="11786" width="16.85546875" style="1" customWidth="1"/>
    <col min="11787" max="11787" width="9.7109375" style="1" customWidth="1"/>
    <col min="11788" max="11788" width="12.7109375" style="1" customWidth="1"/>
    <col min="11789" max="11789" width="14.28515625" style="1" customWidth="1"/>
    <col min="11790" max="12034" width="8.85546875" style="1"/>
    <col min="12035" max="12035" width="9.85546875" style="1" customWidth="1"/>
    <col min="12036" max="12036" width="73.7109375" style="1" customWidth="1"/>
    <col min="12037" max="12037" width="12.5703125" style="1" customWidth="1"/>
    <col min="12038" max="12038" width="13.140625" style="1" customWidth="1"/>
    <col min="12039" max="12039" width="13.42578125" style="1" customWidth="1"/>
    <col min="12040" max="12040" width="12.7109375" style="1" customWidth="1"/>
    <col min="12041" max="12041" width="13.5703125" style="1" customWidth="1"/>
    <col min="12042" max="12042" width="16.85546875" style="1" customWidth="1"/>
    <col min="12043" max="12043" width="9.7109375" style="1" customWidth="1"/>
    <col min="12044" max="12044" width="12.7109375" style="1" customWidth="1"/>
    <col min="12045" max="12045" width="14.28515625" style="1" customWidth="1"/>
    <col min="12046" max="12290" width="8.85546875" style="1"/>
    <col min="12291" max="12291" width="9.85546875" style="1" customWidth="1"/>
    <col min="12292" max="12292" width="73.7109375" style="1" customWidth="1"/>
    <col min="12293" max="12293" width="12.5703125" style="1" customWidth="1"/>
    <col min="12294" max="12294" width="13.140625" style="1" customWidth="1"/>
    <col min="12295" max="12295" width="13.42578125" style="1" customWidth="1"/>
    <col min="12296" max="12296" width="12.7109375" style="1" customWidth="1"/>
    <col min="12297" max="12297" width="13.5703125" style="1" customWidth="1"/>
    <col min="12298" max="12298" width="16.85546875" style="1" customWidth="1"/>
    <col min="12299" max="12299" width="9.7109375" style="1" customWidth="1"/>
    <col min="12300" max="12300" width="12.7109375" style="1" customWidth="1"/>
    <col min="12301" max="12301" width="14.28515625" style="1" customWidth="1"/>
    <col min="12302" max="12546" width="8.85546875" style="1"/>
    <col min="12547" max="12547" width="9.85546875" style="1" customWidth="1"/>
    <col min="12548" max="12548" width="73.7109375" style="1" customWidth="1"/>
    <col min="12549" max="12549" width="12.5703125" style="1" customWidth="1"/>
    <col min="12550" max="12550" width="13.140625" style="1" customWidth="1"/>
    <col min="12551" max="12551" width="13.42578125" style="1" customWidth="1"/>
    <col min="12552" max="12552" width="12.7109375" style="1" customWidth="1"/>
    <col min="12553" max="12553" width="13.5703125" style="1" customWidth="1"/>
    <col min="12554" max="12554" width="16.85546875" style="1" customWidth="1"/>
    <col min="12555" max="12555" width="9.7109375" style="1" customWidth="1"/>
    <col min="12556" max="12556" width="12.7109375" style="1" customWidth="1"/>
    <col min="12557" max="12557" width="14.28515625" style="1" customWidth="1"/>
    <col min="12558" max="12802" width="8.85546875" style="1"/>
    <col min="12803" max="12803" width="9.85546875" style="1" customWidth="1"/>
    <col min="12804" max="12804" width="73.7109375" style="1" customWidth="1"/>
    <col min="12805" max="12805" width="12.5703125" style="1" customWidth="1"/>
    <col min="12806" max="12806" width="13.140625" style="1" customWidth="1"/>
    <col min="12807" max="12807" width="13.42578125" style="1" customWidth="1"/>
    <col min="12808" max="12808" width="12.7109375" style="1" customWidth="1"/>
    <col min="12809" max="12809" width="13.5703125" style="1" customWidth="1"/>
    <col min="12810" max="12810" width="16.85546875" style="1" customWidth="1"/>
    <col min="12811" max="12811" width="9.7109375" style="1" customWidth="1"/>
    <col min="12812" max="12812" width="12.7109375" style="1" customWidth="1"/>
    <col min="12813" max="12813" width="14.28515625" style="1" customWidth="1"/>
    <col min="12814" max="13058" width="8.85546875" style="1"/>
    <col min="13059" max="13059" width="9.85546875" style="1" customWidth="1"/>
    <col min="13060" max="13060" width="73.7109375" style="1" customWidth="1"/>
    <col min="13061" max="13061" width="12.5703125" style="1" customWidth="1"/>
    <col min="13062" max="13062" width="13.140625" style="1" customWidth="1"/>
    <col min="13063" max="13063" width="13.42578125" style="1" customWidth="1"/>
    <col min="13064" max="13064" width="12.7109375" style="1" customWidth="1"/>
    <col min="13065" max="13065" width="13.5703125" style="1" customWidth="1"/>
    <col min="13066" max="13066" width="16.85546875" style="1" customWidth="1"/>
    <col min="13067" max="13067" width="9.7109375" style="1" customWidth="1"/>
    <col min="13068" max="13068" width="12.7109375" style="1" customWidth="1"/>
    <col min="13069" max="13069" width="14.28515625" style="1" customWidth="1"/>
    <col min="13070" max="13314" width="8.85546875" style="1"/>
    <col min="13315" max="13315" width="9.85546875" style="1" customWidth="1"/>
    <col min="13316" max="13316" width="73.7109375" style="1" customWidth="1"/>
    <col min="13317" max="13317" width="12.5703125" style="1" customWidth="1"/>
    <col min="13318" max="13318" width="13.140625" style="1" customWidth="1"/>
    <col min="13319" max="13319" width="13.42578125" style="1" customWidth="1"/>
    <col min="13320" max="13320" width="12.7109375" style="1" customWidth="1"/>
    <col min="13321" max="13321" width="13.5703125" style="1" customWidth="1"/>
    <col min="13322" max="13322" width="16.85546875" style="1" customWidth="1"/>
    <col min="13323" max="13323" width="9.7109375" style="1" customWidth="1"/>
    <col min="13324" max="13324" width="12.7109375" style="1" customWidth="1"/>
    <col min="13325" max="13325" width="14.28515625" style="1" customWidth="1"/>
    <col min="13326" max="13570" width="8.85546875" style="1"/>
    <col min="13571" max="13571" width="9.85546875" style="1" customWidth="1"/>
    <col min="13572" max="13572" width="73.7109375" style="1" customWidth="1"/>
    <col min="13573" max="13573" width="12.5703125" style="1" customWidth="1"/>
    <col min="13574" max="13574" width="13.140625" style="1" customWidth="1"/>
    <col min="13575" max="13575" width="13.42578125" style="1" customWidth="1"/>
    <col min="13576" max="13576" width="12.7109375" style="1" customWidth="1"/>
    <col min="13577" max="13577" width="13.5703125" style="1" customWidth="1"/>
    <col min="13578" max="13578" width="16.85546875" style="1" customWidth="1"/>
    <col min="13579" max="13579" width="9.7109375" style="1" customWidth="1"/>
    <col min="13580" max="13580" width="12.7109375" style="1" customWidth="1"/>
    <col min="13581" max="13581" width="14.28515625" style="1" customWidth="1"/>
    <col min="13582" max="13826" width="8.85546875" style="1"/>
    <col min="13827" max="13827" width="9.85546875" style="1" customWidth="1"/>
    <col min="13828" max="13828" width="73.7109375" style="1" customWidth="1"/>
    <col min="13829" max="13829" width="12.5703125" style="1" customWidth="1"/>
    <col min="13830" max="13830" width="13.140625" style="1" customWidth="1"/>
    <col min="13831" max="13831" width="13.42578125" style="1" customWidth="1"/>
    <col min="13832" max="13832" width="12.7109375" style="1" customWidth="1"/>
    <col min="13833" max="13833" width="13.5703125" style="1" customWidth="1"/>
    <col min="13834" max="13834" width="16.85546875" style="1" customWidth="1"/>
    <col min="13835" max="13835" width="9.7109375" style="1" customWidth="1"/>
    <col min="13836" max="13836" width="12.7109375" style="1" customWidth="1"/>
    <col min="13837" max="13837" width="14.28515625" style="1" customWidth="1"/>
    <col min="13838" max="14082" width="8.85546875" style="1"/>
    <col min="14083" max="14083" width="9.85546875" style="1" customWidth="1"/>
    <col min="14084" max="14084" width="73.7109375" style="1" customWidth="1"/>
    <col min="14085" max="14085" width="12.5703125" style="1" customWidth="1"/>
    <col min="14086" max="14086" width="13.140625" style="1" customWidth="1"/>
    <col min="14087" max="14087" width="13.42578125" style="1" customWidth="1"/>
    <col min="14088" max="14088" width="12.7109375" style="1" customWidth="1"/>
    <col min="14089" max="14089" width="13.5703125" style="1" customWidth="1"/>
    <col min="14090" max="14090" width="16.85546875" style="1" customWidth="1"/>
    <col min="14091" max="14091" width="9.7109375" style="1" customWidth="1"/>
    <col min="14092" max="14092" width="12.7109375" style="1" customWidth="1"/>
    <col min="14093" max="14093" width="14.28515625" style="1" customWidth="1"/>
    <col min="14094" max="14338" width="8.85546875" style="1"/>
    <col min="14339" max="14339" width="9.85546875" style="1" customWidth="1"/>
    <col min="14340" max="14340" width="73.7109375" style="1" customWidth="1"/>
    <col min="14341" max="14341" width="12.5703125" style="1" customWidth="1"/>
    <col min="14342" max="14342" width="13.140625" style="1" customWidth="1"/>
    <col min="14343" max="14343" width="13.42578125" style="1" customWidth="1"/>
    <col min="14344" max="14344" width="12.7109375" style="1" customWidth="1"/>
    <col min="14345" max="14345" width="13.5703125" style="1" customWidth="1"/>
    <col min="14346" max="14346" width="16.85546875" style="1" customWidth="1"/>
    <col min="14347" max="14347" width="9.7109375" style="1" customWidth="1"/>
    <col min="14348" max="14348" width="12.7109375" style="1" customWidth="1"/>
    <col min="14349" max="14349" width="14.28515625" style="1" customWidth="1"/>
    <col min="14350" max="14594" width="8.85546875" style="1"/>
    <col min="14595" max="14595" width="9.85546875" style="1" customWidth="1"/>
    <col min="14596" max="14596" width="73.7109375" style="1" customWidth="1"/>
    <col min="14597" max="14597" width="12.5703125" style="1" customWidth="1"/>
    <col min="14598" max="14598" width="13.140625" style="1" customWidth="1"/>
    <col min="14599" max="14599" width="13.42578125" style="1" customWidth="1"/>
    <col min="14600" max="14600" width="12.7109375" style="1" customWidth="1"/>
    <col min="14601" max="14601" width="13.5703125" style="1" customWidth="1"/>
    <col min="14602" max="14602" width="16.85546875" style="1" customWidth="1"/>
    <col min="14603" max="14603" width="9.7109375" style="1" customWidth="1"/>
    <col min="14604" max="14604" width="12.7109375" style="1" customWidth="1"/>
    <col min="14605" max="14605" width="14.28515625" style="1" customWidth="1"/>
    <col min="14606" max="14850" width="8.85546875" style="1"/>
    <col min="14851" max="14851" width="9.85546875" style="1" customWidth="1"/>
    <col min="14852" max="14852" width="73.7109375" style="1" customWidth="1"/>
    <col min="14853" max="14853" width="12.5703125" style="1" customWidth="1"/>
    <col min="14854" max="14854" width="13.140625" style="1" customWidth="1"/>
    <col min="14855" max="14855" width="13.42578125" style="1" customWidth="1"/>
    <col min="14856" max="14856" width="12.7109375" style="1" customWidth="1"/>
    <col min="14857" max="14857" width="13.5703125" style="1" customWidth="1"/>
    <col min="14858" max="14858" width="16.85546875" style="1" customWidth="1"/>
    <col min="14859" max="14859" width="9.7109375" style="1" customWidth="1"/>
    <col min="14860" max="14860" width="12.7109375" style="1" customWidth="1"/>
    <col min="14861" max="14861" width="14.28515625" style="1" customWidth="1"/>
    <col min="14862" max="15106" width="8.85546875" style="1"/>
    <col min="15107" max="15107" width="9.85546875" style="1" customWidth="1"/>
    <col min="15108" max="15108" width="73.7109375" style="1" customWidth="1"/>
    <col min="15109" max="15109" width="12.5703125" style="1" customWidth="1"/>
    <col min="15110" max="15110" width="13.140625" style="1" customWidth="1"/>
    <col min="15111" max="15111" width="13.42578125" style="1" customWidth="1"/>
    <col min="15112" max="15112" width="12.7109375" style="1" customWidth="1"/>
    <col min="15113" max="15113" width="13.5703125" style="1" customWidth="1"/>
    <col min="15114" max="15114" width="16.85546875" style="1" customWidth="1"/>
    <col min="15115" max="15115" width="9.7109375" style="1" customWidth="1"/>
    <col min="15116" max="15116" width="12.7109375" style="1" customWidth="1"/>
    <col min="15117" max="15117" width="14.28515625" style="1" customWidth="1"/>
    <col min="15118" max="15362" width="8.85546875" style="1"/>
    <col min="15363" max="15363" width="9.85546875" style="1" customWidth="1"/>
    <col min="15364" max="15364" width="73.7109375" style="1" customWidth="1"/>
    <col min="15365" max="15365" width="12.5703125" style="1" customWidth="1"/>
    <col min="15366" max="15366" width="13.140625" style="1" customWidth="1"/>
    <col min="15367" max="15367" width="13.42578125" style="1" customWidth="1"/>
    <col min="15368" max="15368" width="12.7109375" style="1" customWidth="1"/>
    <col min="15369" max="15369" width="13.5703125" style="1" customWidth="1"/>
    <col min="15370" max="15370" width="16.85546875" style="1" customWidth="1"/>
    <col min="15371" max="15371" width="9.7109375" style="1" customWidth="1"/>
    <col min="15372" max="15372" width="12.7109375" style="1" customWidth="1"/>
    <col min="15373" max="15373" width="14.28515625" style="1" customWidth="1"/>
    <col min="15374" max="15618" width="8.85546875" style="1"/>
    <col min="15619" max="15619" width="9.85546875" style="1" customWidth="1"/>
    <col min="15620" max="15620" width="73.7109375" style="1" customWidth="1"/>
    <col min="15621" max="15621" width="12.5703125" style="1" customWidth="1"/>
    <col min="15622" max="15622" width="13.140625" style="1" customWidth="1"/>
    <col min="15623" max="15623" width="13.42578125" style="1" customWidth="1"/>
    <col min="15624" max="15624" width="12.7109375" style="1" customWidth="1"/>
    <col min="15625" max="15625" width="13.5703125" style="1" customWidth="1"/>
    <col min="15626" max="15626" width="16.85546875" style="1" customWidth="1"/>
    <col min="15627" max="15627" width="9.7109375" style="1" customWidth="1"/>
    <col min="15628" max="15628" width="12.7109375" style="1" customWidth="1"/>
    <col min="15629" max="15629" width="14.28515625" style="1" customWidth="1"/>
    <col min="15630" max="15874" width="8.85546875" style="1"/>
    <col min="15875" max="15875" width="9.85546875" style="1" customWidth="1"/>
    <col min="15876" max="15876" width="73.7109375" style="1" customWidth="1"/>
    <col min="15877" max="15877" width="12.5703125" style="1" customWidth="1"/>
    <col min="15878" max="15878" width="13.140625" style="1" customWidth="1"/>
    <col min="15879" max="15879" width="13.42578125" style="1" customWidth="1"/>
    <col min="15880" max="15880" width="12.7109375" style="1" customWidth="1"/>
    <col min="15881" max="15881" width="13.5703125" style="1" customWidth="1"/>
    <col min="15882" max="15882" width="16.85546875" style="1" customWidth="1"/>
    <col min="15883" max="15883" width="9.7109375" style="1" customWidth="1"/>
    <col min="15884" max="15884" width="12.7109375" style="1" customWidth="1"/>
    <col min="15885" max="15885" width="14.28515625" style="1" customWidth="1"/>
    <col min="15886" max="16130" width="8.85546875" style="1"/>
    <col min="16131" max="16131" width="9.85546875" style="1" customWidth="1"/>
    <col min="16132" max="16132" width="73.7109375" style="1" customWidth="1"/>
    <col min="16133" max="16133" width="12.5703125" style="1" customWidth="1"/>
    <col min="16134" max="16134" width="13.140625" style="1" customWidth="1"/>
    <col min="16135" max="16135" width="13.42578125" style="1" customWidth="1"/>
    <col min="16136" max="16136" width="12.7109375" style="1" customWidth="1"/>
    <col min="16137" max="16137" width="13.5703125" style="1" customWidth="1"/>
    <col min="16138" max="16138" width="16.85546875" style="1" customWidth="1"/>
    <col min="16139" max="16139" width="9.7109375" style="1" customWidth="1"/>
    <col min="16140" max="16140" width="12.7109375" style="1" customWidth="1"/>
    <col min="16141" max="16141" width="14.28515625" style="1" customWidth="1"/>
    <col min="16142" max="16384" width="8.85546875" style="1"/>
  </cols>
  <sheetData>
    <row r="1" spans="1:19" s="205" customFormat="1" ht="18.75" x14ac:dyDescent="0.3">
      <c r="I1" s="59"/>
    </row>
    <row r="2" spans="1:19" ht="30" customHeight="1" x14ac:dyDescent="0.45">
      <c r="A2" s="27"/>
      <c r="B2" s="27"/>
      <c r="C2" s="27"/>
      <c r="D2" s="27"/>
      <c r="E2" s="27"/>
      <c r="F2" s="27"/>
      <c r="G2" s="27"/>
      <c r="H2" s="27"/>
      <c r="I2" s="60"/>
      <c r="J2" s="27"/>
      <c r="K2" s="27"/>
      <c r="L2" s="228" t="s">
        <v>787</v>
      </c>
      <c r="M2" s="229"/>
      <c r="N2" s="229"/>
      <c r="O2" s="229"/>
      <c r="P2" s="221"/>
      <c r="Q2" s="221"/>
      <c r="R2" s="221"/>
      <c r="S2" s="221"/>
    </row>
    <row r="3" spans="1:19" ht="28.5" x14ac:dyDescent="0.45">
      <c r="A3" s="27"/>
      <c r="B3" s="27"/>
      <c r="C3" s="27"/>
      <c r="D3" s="27"/>
      <c r="E3" s="27"/>
      <c r="F3" s="27"/>
      <c r="G3" s="27"/>
      <c r="H3" s="27"/>
      <c r="I3" s="207"/>
      <c r="J3" s="208"/>
      <c r="K3" s="208"/>
      <c r="L3" s="228" t="s">
        <v>789</v>
      </c>
      <c r="M3" s="229"/>
      <c r="N3" s="229"/>
      <c r="O3" s="229"/>
      <c r="P3" s="229"/>
      <c r="Q3" s="221"/>
      <c r="R3" s="221"/>
      <c r="S3" s="221"/>
    </row>
    <row r="4" spans="1:19" ht="28.5" x14ac:dyDescent="0.45">
      <c r="A4" s="27"/>
      <c r="B4" s="27"/>
      <c r="C4" s="27"/>
      <c r="D4" s="27"/>
      <c r="E4" s="27"/>
      <c r="F4" s="27"/>
      <c r="G4" s="27"/>
      <c r="H4" s="27"/>
      <c r="I4" s="207"/>
      <c r="J4" s="208"/>
      <c r="K4" s="208"/>
      <c r="L4" s="228" t="s">
        <v>788</v>
      </c>
      <c r="M4" s="229"/>
      <c r="N4" s="229"/>
      <c r="O4" s="229"/>
      <c r="P4" s="229"/>
      <c r="Q4" s="221"/>
      <c r="R4" s="221"/>
      <c r="S4" s="221"/>
    </row>
    <row r="5" spans="1:19" ht="27.75" x14ac:dyDescent="0.4">
      <c r="A5" s="27"/>
      <c r="B5" s="27"/>
      <c r="C5" s="27"/>
      <c r="D5" s="27"/>
      <c r="E5" s="27"/>
      <c r="F5" s="27"/>
      <c r="G5" s="27"/>
      <c r="H5" s="27"/>
      <c r="I5" s="207"/>
      <c r="J5" s="208"/>
      <c r="K5" s="208"/>
      <c r="L5" s="221" t="s">
        <v>786</v>
      </c>
      <c r="M5" s="221"/>
      <c r="N5" s="221"/>
      <c r="O5" s="221"/>
      <c r="P5" s="221"/>
      <c r="Q5" s="221"/>
      <c r="R5" s="221"/>
      <c r="S5" s="221"/>
    </row>
    <row r="6" spans="1:19" ht="28.5" x14ac:dyDescent="0.45">
      <c r="A6" s="27"/>
      <c r="B6" s="27"/>
      <c r="C6" s="27"/>
      <c r="D6" s="27"/>
      <c r="E6" s="27"/>
      <c r="F6" s="27"/>
      <c r="G6" s="27"/>
      <c r="H6" s="27"/>
      <c r="I6" s="207"/>
      <c r="J6" s="208"/>
      <c r="K6" s="208"/>
      <c r="L6" s="228" t="s">
        <v>791</v>
      </c>
      <c r="M6" s="229"/>
      <c r="N6" s="229"/>
      <c r="O6" s="229"/>
      <c r="P6" s="229"/>
      <c r="Q6" s="221"/>
      <c r="R6" s="221"/>
      <c r="S6" s="221"/>
    </row>
    <row r="7" spans="1:19" ht="27.75" x14ac:dyDescent="0.4">
      <c r="A7" s="27"/>
      <c r="B7" s="27"/>
      <c r="C7" s="27"/>
      <c r="D7" s="27"/>
      <c r="E7" s="27"/>
      <c r="F7" s="27"/>
      <c r="G7" s="27"/>
      <c r="H7" s="27"/>
      <c r="I7" s="207"/>
      <c r="J7" s="208"/>
      <c r="K7" s="208"/>
      <c r="L7" s="221"/>
      <c r="M7" s="221"/>
      <c r="N7" s="221"/>
      <c r="O7" s="221"/>
      <c r="P7" s="221"/>
      <c r="Q7" s="221"/>
      <c r="R7" s="221"/>
      <c r="S7" s="221"/>
    </row>
    <row r="8" spans="1:19" ht="26.25" x14ac:dyDescent="0.4">
      <c r="A8" s="206"/>
      <c r="B8" s="222" t="s">
        <v>790</v>
      </c>
      <c r="C8" s="223"/>
      <c r="D8" s="223"/>
      <c r="E8" s="223"/>
      <c r="F8" s="223"/>
      <c r="G8" s="223"/>
      <c r="H8" s="223"/>
      <c r="I8" s="224"/>
      <c r="J8" s="223"/>
      <c r="K8" s="223"/>
      <c r="L8" s="225"/>
      <c r="M8" s="225"/>
      <c r="N8" s="225"/>
      <c r="O8" s="225"/>
      <c r="P8" s="27"/>
      <c r="Q8" s="27"/>
      <c r="R8" s="27"/>
    </row>
    <row r="9" spans="1:19" ht="15.75" x14ac:dyDescent="0.25">
      <c r="A9" s="27"/>
      <c r="B9" s="226"/>
      <c r="C9" s="226"/>
      <c r="D9" s="226"/>
      <c r="E9" s="226"/>
      <c r="F9" s="226"/>
      <c r="G9" s="226"/>
      <c r="H9" s="27"/>
      <c r="I9" s="60"/>
      <c r="J9" s="27"/>
      <c r="K9" s="27"/>
      <c r="L9" s="27"/>
      <c r="M9" s="27"/>
      <c r="N9" s="27"/>
      <c r="O9" s="27"/>
      <c r="P9" s="27"/>
      <c r="Q9" s="27"/>
      <c r="R9" s="27"/>
    </row>
    <row r="10" spans="1:19" ht="15.75" x14ac:dyDescent="0.25">
      <c r="A10" s="27"/>
      <c r="B10" s="227" t="s">
        <v>1</v>
      </c>
      <c r="C10" s="227"/>
      <c r="D10" s="227"/>
      <c r="E10" s="227"/>
      <c r="F10" s="227"/>
      <c r="G10" s="227"/>
      <c r="H10" s="5"/>
      <c r="I10" s="61"/>
      <c r="J10" s="5"/>
      <c r="K10" s="5"/>
      <c r="L10" s="27"/>
      <c r="M10" s="27"/>
      <c r="N10" s="27"/>
      <c r="O10" s="27"/>
      <c r="P10" s="27"/>
      <c r="Q10" s="27"/>
      <c r="R10" s="27"/>
    </row>
    <row r="11" spans="1:19" ht="409.5" x14ac:dyDescent="0.25">
      <c r="A11" s="6" t="s">
        <v>2</v>
      </c>
      <c r="B11" s="7" t="s">
        <v>3</v>
      </c>
      <c r="C11" s="8" t="s">
        <v>482</v>
      </c>
      <c r="D11" s="6" t="s">
        <v>486</v>
      </c>
      <c r="E11" s="6" t="s">
        <v>4</v>
      </c>
      <c r="F11" s="6" t="s">
        <v>487</v>
      </c>
      <c r="G11" s="6" t="s">
        <v>488</v>
      </c>
      <c r="H11" s="9" t="s">
        <v>5</v>
      </c>
      <c r="I11" s="6" t="s">
        <v>489</v>
      </c>
      <c r="J11" s="9" t="s">
        <v>6</v>
      </c>
      <c r="K11" s="8" t="s">
        <v>7</v>
      </c>
      <c r="L11" s="203" t="s">
        <v>777</v>
      </c>
      <c r="M11" s="203" t="s">
        <v>782</v>
      </c>
      <c r="N11" s="203" t="s">
        <v>783</v>
      </c>
      <c r="O11" s="203" t="s">
        <v>784</v>
      </c>
      <c r="P11" s="203" t="s">
        <v>780</v>
      </c>
      <c r="Q11" s="27"/>
      <c r="R11" s="27"/>
    </row>
    <row r="12" spans="1:19" ht="15.75" x14ac:dyDescent="0.25">
      <c r="A12" s="209" t="s">
        <v>785</v>
      </c>
      <c r="B12" s="209">
        <v>2</v>
      </c>
      <c r="C12" s="209">
        <v>3</v>
      </c>
      <c r="D12" s="209">
        <v>4</v>
      </c>
      <c r="E12" s="209">
        <v>5</v>
      </c>
      <c r="F12" s="209">
        <v>6</v>
      </c>
      <c r="G12" s="209">
        <v>7</v>
      </c>
      <c r="H12" s="209">
        <v>8</v>
      </c>
      <c r="I12" s="210">
        <v>9</v>
      </c>
      <c r="J12" s="209">
        <v>10</v>
      </c>
      <c r="K12" s="209">
        <v>11</v>
      </c>
      <c r="L12" s="24"/>
      <c r="M12" s="24"/>
      <c r="N12" s="24"/>
      <c r="O12" s="24"/>
      <c r="P12" s="24"/>
      <c r="Q12" s="27"/>
      <c r="R12" s="27"/>
    </row>
    <row r="13" spans="1:19" ht="25.5" x14ac:dyDescent="0.25">
      <c r="A13" s="184" t="s">
        <v>267</v>
      </c>
      <c r="B13" s="211" t="s">
        <v>268</v>
      </c>
      <c r="C13" s="212" t="s">
        <v>501</v>
      </c>
      <c r="D13" s="212" t="s">
        <v>501</v>
      </c>
      <c r="E13" s="212" t="s">
        <v>501</v>
      </c>
      <c r="F13" s="212" t="s">
        <v>501</v>
      </c>
      <c r="G13" s="212" t="s">
        <v>501</v>
      </c>
      <c r="H13" s="212" t="s">
        <v>501</v>
      </c>
      <c r="I13" s="212" t="s">
        <v>501</v>
      </c>
      <c r="J13" s="212" t="s">
        <v>501</v>
      </c>
      <c r="K13" s="200">
        <f>прил.5!J13</f>
        <v>261.45332838763238</v>
      </c>
      <c r="L13" s="24" t="s">
        <v>778</v>
      </c>
      <c r="M13" s="213">
        <v>261.45</v>
      </c>
      <c r="N13" s="213">
        <v>261.45</v>
      </c>
      <c r="O13" s="213">
        <v>261.45</v>
      </c>
      <c r="P13" s="24" t="s">
        <v>781</v>
      </c>
      <c r="Q13" s="27"/>
      <c r="R13" s="27"/>
    </row>
    <row r="14" spans="1:19" ht="26.25" x14ac:dyDescent="0.25">
      <c r="A14" s="184" t="s">
        <v>490</v>
      </c>
      <c r="B14" s="214" t="s">
        <v>491</v>
      </c>
      <c r="C14" s="212" t="s">
        <v>501</v>
      </c>
      <c r="D14" s="212" t="s">
        <v>501</v>
      </c>
      <c r="E14" s="212" t="s">
        <v>501</v>
      </c>
      <c r="F14" s="212" t="s">
        <v>501</v>
      </c>
      <c r="G14" s="212" t="s">
        <v>501</v>
      </c>
      <c r="H14" s="212" t="s">
        <v>501</v>
      </c>
      <c r="I14" s="212" t="s">
        <v>501</v>
      </c>
      <c r="J14" s="212" t="s">
        <v>501</v>
      </c>
      <c r="K14" s="200">
        <v>353.4</v>
      </c>
      <c r="L14" s="24" t="s">
        <v>778</v>
      </c>
      <c r="M14" s="213">
        <v>353.4</v>
      </c>
      <c r="N14" s="213">
        <v>353.4</v>
      </c>
      <c r="O14" s="213">
        <v>353.4</v>
      </c>
      <c r="P14" s="24" t="s">
        <v>776</v>
      </c>
      <c r="Q14" s="27"/>
      <c r="R14" s="27"/>
    </row>
    <row r="15" spans="1:19" ht="15.75" x14ac:dyDescent="0.25">
      <c r="A15" s="184" t="s">
        <v>271</v>
      </c>
      <c r="B15" s="211" t="s">
        <v>70</v>
      </c>
      <c r="C15" s="215">
        <v>0.16</v>
      </c>
      <c r="D15" s="14">
        <f>прил.2!I222</f>
        <v>180.87056088933804</v>
      </c>
      <c r="E15" s="12">
        <f t="shared" ref="E15:E36" si="0">D15*30.2/100</f>
        <v>54.622909388580084</v>
      </c>
      <c r="F15" s="12">
        <f>прил.3!I222</f>
        <v>22.92066700353714</v>
      </c>
      <c r="G15" s="12">
        <f>прил.4!F222</f>
        <v>0</v>
      </c>
      <c r="H15" s="12">
        <f t="shared" ref="H15:H20" si="1">C15*SUM(D15:G15)</f>
        <v>41.346261965032838</v>
      </c>
      <c r="I15" s="13">
        <f>прил.9!C115</f>
        <v>0.76646072489461137</v>
      </c>
      <c r="J15" s="14">
        <f t="shared" ref="J15:J20" si="2">H15*I15</f>
        <v>31.690285917401567</v>
      </c>
      <c r="K15" s="200">
        <f t="shared" ref="K15:K20" si="3">H15+J15</f>
        <v>73.036547882434405</v>
      </c>
      <c r="L15" s="24" t="s">
        <v>778</v>
      </c>
      <c r="M15" s="24">
        <v>0</v>
      </c>
      <c r="N15" s="24">
        <v>0</v>
      </c>
      <c r="O15" s="213">
        <v>42.52</v>
      </c>
      <c r="P15" s="24" t="s">
        <v>776</v>
      </c>
      <c r="Q15" s="27"/>
      <c r="R15" s="27"/>
    </row>
    <row r="16" spans="1:19" ht="15.75" x14ac:dyDescent="0.25">
      <c r="A16" s="184" t="s">
        <v>272</v>
      </c>
      <c r="B16" s="211" t="s">
        <v>71</v>
      </c>
      <c r="C16" s="215">
        <v>0.18</v>
      </c>
      <c r="D16" s="14">
        <f>прил.2!I223</f>
        <v>180.87056088933804</v>
      </c>
      <c r="E16" s="12">
        <f t="shared" si="0"/>
        <v>54.622909388580084</v>
      </c>
      <c r="F16" s="12">
        <f>прил.3!I223</f>
        <v>0</v>
      </c>
      <c r="G16" s="12">
        <f>прил.4!F223</f>
        <v>0</v>
      </c>
      <c r="H16" s="12">
        <f t="shared" si="1"/>
        <v>42.388824650025256</v>
      </c>
      <c r="I16" s="13">
        <f>прил.9!C115</f>
        <v>0.76646072489461137</v>
      </c>
      <c r="J16" s="14">
        <f t="shared" si="2"/>
        <v>32.489369268688932</v>
      </c>
      <c r="K16" s="200">
        <f t="shared" si="3"/>
        <v>74.878193918714189</v>
      </c>
      <c r="L16" s="24" t="s">
        <v>778</v>
      </c>
      <c r="M16" s="24">
        <v>0</v>
      </c>
      <c r="N16" s="24">
        <v>22.68</v>
      </c>
      <c r="O16" s="213">
        <v>22.68</v>
      </c>
      <c r="P16" s="24" t="s">
        <v>776</v>
      </c>
      <c r="Q16" s="27"/>
      <c r="R16" s="27"/>
    </row>
    <row r="17" spans="1:18" ht="15.75" x14ac:dyDescent="0.25">
      <c r="A17" s="184" t="s">
        <v>273</v>
      </c>
      <c r="B17" s="211" t="s">
        <v>197</v>
      </c>
      <c r="C17" s="212" t="s">
        <v>501</v>
      </c>
      <c r="D17" s="212" t="s">
        <v>501</v>
      </c>
      <c r="E17" s="212" t="s">
        <v>501</v>
      </c>
      <c r="F17" s="212" t="s">
        <v>501</v>
      </c>
      <c r="G17" s="212" t="s">
        <v>501</v>
      </c>
      <c r="H17" s="212" t="s">
        <v>501</v>
      </c>
      <c r="I17" s="212" t="s">
        <v>501</v>
      </c>
      <c r="J17" s="212" t="s">
        <v>501</v>
      </c>
      <c r="K17" s="201">
        <f>прил.5!J19</f>
        <v>33.752751285538757</v>
      </c>
      <c r="L17" s="24" t="s">
        <v>778</v>
      </c>
      <c r="M17" s="213">
        <v>25.21</v>
      </c>
      <c r="N17" s="213">
        <v>25.21</v>
      </c>
      <c r="O17" s="213">
        <v>25.21</v>
      </c>
      <c r="P17" s="24" t="s">
        <v>776</v>
      </c>
      <c r="Q17" s="27"/>
      <c r="R17" s="27"/>
    </row>
    <row r="18" spans="1:18" ht="25.5" x14ac:dyDescent="0.25">
      <c r="A18" s="184" t="s">
        <v>274</v>
      </c>
      <c r="B18" s="211" t="s">
        <v>199</v>
      </c>
      <c r="C18" s="212" t="s">
        <v>501</v>
      </c>
      <c r="D18" s="212" t="s">
        <v>501</v>
      </c>
      <c r="E18" s="212" t="s">
        <v>501</v>
      </c>
      <c r="F18" s="212" t="s">
        <v>501</v>
      </c>
      <c r="G18" s="212" t="s">
        <v>501</v>
      </c>
      <c r="H18" s="212" t="s">
        <v>501</v>
      </c>
      <c r="I18" s="212" t="s">
        <v>501</v>
      </c>
      <c r="J18" s="212" t="s">
        <v>501</v>
      </c>
      <c r="K18" s="201">
        <f>прил.5!J20</f>
        <v>7.4833166632549517</v>
      </c>
      <c r="L18" s="24" t="s">
        <v>778</v>
      </c>
      <c r="M18" s="213">
        <v>7.48</v>
      </c>
      <c r="N18" s="213">
        <v>7.48</v>
      </c>
      <c r="O18" s="213">
        <v>7.48</v>
      </c>
      <c r="P18" s="24" t="s">
        <v>781</v>
      </c>
      <c r="Q18" s="27"/>
      <c r="R18" s="27"/>
    </row>
    <row r="19" spans="1:18" ht="25.5" x14ac:dyDescent="0.25">
      <c r="A19" s="184" t="s">
        <v>275</v>
      </c>
      <c r="B19" s="211" t="s">
        <v>276</v>
      </c>
      <c r="C19" s="212" t="s">
        <v>501</v>
      </c>
      <c r="D19" s="212" t="s">
        <v>501</v>
      </c>
      <c r="E19" s="212" t="s">
        <v>501</v>
      </c>
      <c r="F19" s="212" t="s">
        <v>501</v>
      </c>
      <c r="G19" s="212" t="s">
        <v>501</v>
      </c>
      <c r="H19" s="212" t="s">
        <v>501</v>
      </c>
      <c r="I19" s="212" t="s">
        <v>501</v>
      </c>
      <c r="J19" s="212" t="s">
        <v>501</v>
      </c>
      <c r="K19" s="201">
        <f>прил.5!J21</f>
        <v>30.695898883077223</v>
      </c>
      <c r="L19" s="24" t="s">
        <v>778</v>
      </c>
      <c r="M19" s="213">
        <v>53.14</v>
      </c>
      <c r="N19" s="213">
        <v>53.14</v>
      </c>
      <c r="O19" s="24">
        <v>53.14</v>
      </c>
      <c r="P19" s="24" t="s">
        <v>776</v>
      </c>
      <c r="Q19" s="27"/>
      <c r="R19" s="27"/>
    </row>
    <row r="20" spans="1:18" ht="37.15" customHeight="1" x14ac:dyDescent="0.25">
      <c r="A20" s="184" t="s">
        <v>277</v>
      </c>
      <c r="B20" s="211" t="s">
        <v>278</v>
      </c>
      <c r="C20" s="215">
        <v>1.42</v>
      </c>
      <c r="D20" s="14">
        <f>прил.2!I227</f>
        <v>181.07393633148055</v>
      </c>
      <c r="E20" s="12">
        <f t="shared" si="0"/>
        <v>54.684328772107129</v>
      </c>
      <c r="F20" s="12">
        <f>прил.3!I227</f>
        <v>42.681657402728653</v>
      </c>
      <c r="G20" s="12">
        <f>прил.4!F227</f>
        <v>42.681657402728653</v>
      </c>
      <c r="H20" s="12">
        <f t="shared" si="1"/>
        <v>455.99264347084392</v>
      </c>
      <c r="I20" s="13">
        <f>прил.9!C115</f>
        <v>0.76646072489461137</v>
      </c>
      <c r="J20" s="14">
        <f t="shared" si="2"/>
        <v>349.50045206127311</v>
      </c>
      <c r="K20" s="201">
        <f t="shared" si="3"/>
        <v>805.49309553211697</v>
      </c>
      <c r="L20" s="216" t="s">
        <v>779</v>
      </c>
      <c r="M20" s="217">
        <v>299.32</v>
      </c>
      <c r="N20" s="217">
        <v>299.32</v>
      </c>
      <c r="O20" s="24">
        <v>299.32</v>
      </c>
      <c r="P20" s="24" t="s">
        <v>776</v>
      </c>
      <c r="Q20" s="27"/>
      <c r="R20" s="27"/>
    </row>
    <row r="21" spans="1:18" ht="15.75" x14ac:dyDescent="0.25">
      <c r="A21" s="184" t="s">
        <v>280</v>
      </c>
      <c r="B21" s="211" t="s">
        <v>139</v>
      </c>
      <c r="C21" s="215">
        <v>7.0000000000000007E-2</v>
      </c>
      <c r="D21" s="14">
        <f>прил.2!I230</f>
        <v>180.87056088933804</v>
      </c>
      <c r="E21" s="12">
        <f t="shared" si="0"/>
        <v>54.622909388580084</v>
      </c>
      <c r="F21" s="12">
        <f>прил.3!I230</f>
        <v>0</v>
      </c>
      <c r="G21" s="12">
        <f>прил.4!F230</f>
        <v>0</v>
      </c>
      <c r="H21" s="12">
        <f t="shared" ref="H21:H36" si="4">C21*SUM(D21:G21)</f>
        <v>16.48454291945427</v>
      </c>
      <c r="I21" s="13">
        <f>прил.9!C115</f>
        <v>0.76646072489461137</v>
      </c>
      <c r="J21" s="14">
        <f t="shared" ref="J21:J36" si="5">H21*I21</f>
        <v>12.634754715601254</v>
      </c>
      <c r="K21" s="201">
        <f t="shared" ref="K21:K36" si="6">H21+J21</f>
        <v>29.119297635055524</v>
      </c>
      <c r="L21" s="24" t="s">
        <v>778</v>
      </c>
      <c r="M21" s="213">
        <v>0</v>
      </c>
      <c r="N21" s="217">
        <v>0</v>
      </c>
      <c r="O21" s="213">
        <v>29.12</v>
      </c>
      <c r="P21" s="24" t="s">
        <v>781</v>
      </c>
      <c r="Q21" s="27"/>
      <c r="R21" s="27"/>
    </row>
    <row r="22" spans="1:18" ht="15.75" x14ac:dyDescent="0.25">
      <c r="A22" s="184" t="s">
        <v>281</v>
      </c>
      <c r="B22" s="211" t="s">
        <v>13</v>
      </c>
      <c r="C22" s="215">
        <v>0.15</v>
      </c>
      <c r="D22" s="14">
        <f>прил.2!I231</f>
        <v>180.87056088933804</v>
      </c>
      <c r="E22" s="12">
        <f t="shared" si="0"/>
        <v>54.622909388580084</v>
      </c>
      <c r="F22" s="12">
        <f>прил.3!I231</f>
        <v>0</v>
      </c>
      <c r="G22" s="12">
        <f>прил.4!F231</f>
        <v>0</v>
      </c>
      <c r="H22" s="12">
        <f t="shared" si="4"/>
        <v>35.324020541687716</v>
      </c>
      <c r="I22" s="13">
        <f>прил.9!C115</f>
        <v>0.76646072489461137</v>
      </c>
      <c r="J22" s="14">
        <f t="shared" si="5"/>
        <v>27.07447439057411</v>
      </c>
      <c r="K22" s="201">
        <f t="shared" si="6"/>
        <v>62.398494932261826</v>
      </c>
      <c r="L22" s="24" t="s">
        <v>778</v>
      </c>
      <c r="M22" s="213">
        <v>0</v>
      </c>
      <c r="N22" s="217">
        <v>0</v>
      </c>
      <c r="O22" s="213">
        <v>32.6</v>
      </c>
      <c r="P22" s="24" t="s">
        <v>776</v>
      </c>
      <c r="Q22" s="27"/>
      <c r="R22" s="27"/>
    </row>
    <row r="23" spans="1:18" ht="15.75" x14ac:dyDescent="0.25">
      <c r="A23" s="184" t="s">
        <v>282</v>
      </c>
      <c r="B23" s="211" t="s">
        <v>73</v>
      </c>
      <c r="C23" s="215">
        <v>0.08</v>
      </c>
      <c r="D23" s="14">
        <f>прил.2!I232</f>
        <v>180.87056088933804</v>
      </c>
      <c r="E23" s="12">
        <f t="shared" si="0"/>
        <v>54.622909388580084</v>
      </c>
      <c r="F23" s="12">
        <f>прил.3!I232</f>
        <v>0</v>
      </c>
      <c r="G23" s="12">
        <f>прил.4!F232</f>
        <v>0</v>
      </c>
      <c r="H23" s="12">
        <f t="shared" si="4"/>
        <v>18.839477622233449</v>
      </c>
      <c r="I23" s="13">
        <f>прил.9!C115</f>
        <v>0.76646072489461137</v>
      </c>
      <c r="J23" s="14">
        <f t="shared" si="5"/>
        <v>14.439719674972858</v>
      </c>
      <c r="K23" s="200">
        <f t="shared" si="6"/>
        <v>33.279197297206309</v>
      </c>
      <c r="L23" s="24" t="s">
        <v>778</v>
      </c>
      <c r="M23" s="213">
        <v>0</v>
      </c>
      <c r="N23" s="213">
        <v>0</v>
      </c>
      <c r="O23" s="213">
        <f>K23/30</f>
        <v>1.1093065765735437</v>
      </c>
      <c r="P23" s="24" t="s">
        <v>781</v>
      </c>
      <c r="Q23" s="27"/>
      <c r="R23" s="27"/>
    </row>
    <row r="24" spans="1:18" ht="26.45" customHeight="1" x14ac:dyDescent="0.25">
      <c r="A24" s="184" t="s">
        <v>283</v>
      </c>
      <c r="B24" s="211" t="s">
        <v>74</v>
      </c>
      <c r="C24" s="215">
        <v>0.15</v>
      </c>
      <c r="D24" s="14">
        <f>прил.2!I233</f>
        <v>161.93148054573018</v>
      </c>
      <c r="E24" s="12">
        <f t="shared" si="0"/>
        <v>48.903307124810517</v>
      </c>
      <c r="F24" s="12">
        <f>прил.3!I233</f>
        <v>0</v>
      </c>
      <c r="G24" s="12">
        <f>прил.4!F233</f>
        <v>0</v>
      </c>
      <c r="H24" s="12">
        <f t="shared" si="4"/>
        <v>31.625218150581102</v>
      </c>
      <c r="I24" s="13">
        <f>прил.9!C115</f>
        <v>0.76646072489461137</v>
      </c>
      <c r="J24" s="14">
        <f t="shared" si="5"/>
        <v>24.239487628644611</v>
      </c>
      <c r="K24" s="200">
        <f t="shared" si="6"/>
        <v>55.864705779225716</v>
      </c>
      <c r="L24" s="216" t="s">
        <v>779</v>
      </c>
      <c r="M24" s="213">
        <v>55.86</v>
      </c>
      <c r="N24" s="213">
        <v>55.86</v>
      </c>
      <c r="O24" s="217">
        <v>55.86</v>
      </c>
      <c r="P24" s="24" t="s">
        <v>781</v>
      </c>
      <c r="Q24" s="27"/>
      <c r="R24" s="27"/>
    </row>
    <row r="25" spans="1:18" ht="34.15" customHeight="1" x14ac:dyDescent="0.25">
      <c r="A25" s="184" t="s">
        <v>284</v>
      </c>
      <c r="B25" s="211" t="s">
        <v>50</v>
      </c>
      <c r="C25" s="215">
        <v>0.12</v>
      </c>
      <c r="D25" s="14">
        <f>прил.2!I234</f>
        <v>180.87056088933804</v>
      </c>
      <c r="E25" s="12">
        <f t="shared" si="0"/>
        <v>54.622909388580084</v>
      </c>
      <c r="F25" s="12">
        <f>прил.3!I234</f>
        <v>0</v>
      </c>
      <c r="G25" s="12">
        <f>прил.4!F234</f>
        <v>0</v>
      </c>
      <c r="H25" s="12">
        <f t="shared" si="4"/>
        <v>28.259216433350172</v>
      </c>
      <c r="I25" s="13">
        <f>прил.9!C115</f>
        <v>0.76646072489461137</v>
      </c>
      <c r="J25" s="14">
        <f t="shared" si="5"/>
        <v>21.659579512459288</v>
      </c>
      <c r="K25" s="200">
        <f t="shared" si="6"/>
        <v>49.918795945809464</v>
      </c>
      <c r="L25" s="216" t="s">
        <v>779</v>
      </c>
      <c r="M25" s="213">
        <v>1.66</v>
      </c>
      <c r="N25" s="213">
        <v>1.66</v>
      </c>
      <c r="O25" s="213">
        <f>K25/30</f>
        <v>1.6639598648603156</v>
      </c>
      <c r="P25" s="24" t="s">
        <v>781</v>
      </c>
      <c r="Q25" s="27"/>
      <c r="R25" s="27"/>
    </row>
    <row r="26" spans="1:18" ht="35.450000000000003" customHeight="1" x14ac:dyDescent="0.25">
      <c r="A26" s="184" t="s">
        <v>285</v>
      </c>
      <c r="B26" s="211" t="s">
        <v>52</v>
      </c>
      <c r="C26" s="215">
        <v>0.18</v>
      </c>
      <c r="D26" s="14">
        <f>прил.2!I235</f>
        <v>180.87056088933804</v>
      </c>
      <c r="E26" s="12">
        <f t="shared" si="0"/>
        <v>54.622909388580084</v>
      </c>
      <c r="F26" s="12">
        <f>прил.3!I235</f>
        <v>0</v>
      </c>
      <c r="G26" s="12">
        <f>прил.4!F235</f>
        <v>0</v>
      </c>
      <c r="H26" s="12">
        <f t="shared" si="4"/>
        <v>42.388824650025256</v>
      </c>
      <c r="I26" s="13">
        <f>прил.9!C115</f>
        <v>0.76646072489461137</v>
      </c>
      <c r="J26" s="14">
        <f t="shared" si="5"/>
        <v>32.489369268688932</v>
      </c>
      <c r="K26" s="200">
        <f t="shared" si="6"/>
        <v>74.878193918714189</v>
      </c>
      <c r="L26" s="216" t="s">
        <v>779</v>
      </c>
      <c r="M26" s="213">
        <v>2.5</v>
      </c>
      <c r="N26" s="213">
        <v>2.5</v>
      </c>
      <c r="O26" s="213">
        <f>K26/30</f>
        <v>2.4959397972904731</v>
      </c>
      <c r="P26" s="24" t="s">
        <v>781</v>
      </c>
      <c r="Q26" s="27"/>
      <c r="R26" s="27"/>
    </row>
    <row r="27" spans="1:18" ht="35.450000000000003" customHeight="1" x14ac:dyDescent="0.25">
      <c r="A27" s="184" t="s">
        <v>287</v>
      </c>
      <c r="B27" s="211" t="s">
        <v>140</v>
      </c>
      <c r="C27" s="215">
        <v>0.15</v>
      </c>
      <c r="D27" s="14">
        <f>прил.2!I237</f>
        <v>180.87056088933804</v>
      </c>
      <c r="E27" s="12">
        <f t="shared" si="0"/>
        <v>54.622909388580084</v>
      </c>
      <c r="F27" s="12">
        <f>прил.3!I237</f>
        <v>0</v>
      </c>
      <c r="G27" s="12">
        <f>прил.4!F237</f>
        <v>0</v>
      </c>
      <c r="H27" s="12">
        <f t="shared" si="4"/>
        <v>35.324020541687716</v>
      </c>
      <c r="I27" s="13">
        <f>прил.9!C115</f>
        <v>0.76646072489461137</v>
      </c>
      <c r="J27" s="14">
        <f t="shared" si="5"/>
        <v>27.07447439057411</v>
      </c>
      <c r="K27" s="200">
        <f t="shared" si="6"/>
        <v>62.398494932261826</v>
      </c>
      <c r="L27" s="216" t="s">
        <v>779</v>
      </c>
      <c r="M27" s="213">
        <v>0</v>
      </c>
      <c r="N27" s="217">
        <v>2.08</v>
      </c>
      <c r="O27" s="213">
        <f>K27/30</f>
        <v>2.0799498310753943</v>
      </c>
      <c r="P27" s="24" t="s">
        <v>781</v>
      </c>
      <c r="Q27" s="27"/>
      <c r="R27" s="27"/>
    </row>
    <row r="28" spans="1:18" ht="35.450000000000003" customHeight="1" x14ac:dyDescent="0.25">
      <c r="A28" s="184" t="s">
        <v>288</v>
      </c>
      <c r="B28" s="211" t="s">
        <v>76</v>
      </c>
      <c r="C28" s="215">
        <v>0.18</v>
      </c>
      <c r="D28" s="14">
        <f>прил.2!I238</f>
        <v>180.87056088933804</v>
      </c>
      <c r="E28" s="12">
        <f t="shared" si="0"/>
        <v>54.622909388580084</v>
      </c>
      <c r="F28" s="12">
        <f>прил.3!I238</f>
        <v>0</v>
      </c>
      <c r="G28" s="12">
        <f>прил.4!F238</f>
        <v>0</v>
      </c>
      <c r="H28" s="12">
        <f t="shared" si="4"/>
        <v>42.388824650025256</v>
      </c>
      <c r="I28" s="13">
        <f>прил.9!C115</f>
        <v>0.76646072489461137</v>
      </c>
      <c r="J28" s="14">
        <f t="shared" si="5"/>
        <v>32.489369268688932</v>
      </c>
      <c r="K28" s="200">
        <f t="shared" si="6"/>
        <v>74.878193918714189</v>
      </c>
      <c r="L28" s="216" t="s">
        <v>779</v>
      </c>
      <c r="M28" s="213">
        <v>0</v>
      </c>
      <c r="N28" s="217">
        <v>2.5</v>
      </c>
      <c r="O28" s="213">
        <f>K28/30</f>
        <v>2.4959397972904731</v>
      </c>
      <c r="P28" s="24" t="s">
        <v>781</v>
      </c>
      <c r="Q28" s="27"/>
      <c r="R28" s="27"/>
    </row>
    <row r="29" spans="1:18" ht="35.450000000000003" customHeight="1" x14ac:dyDescent="0.25">
      <c r="A29" s="184" t="s">
        <v>289</v>
      </c>
      <c r="B29" s="211" t="s">
        <v>77</v>
      </c>
      <c r="C29" s="215">
        <v>0.12</v>
      </c>
      <c r="D29" s="14">
        <f>прил.2!I239</f>
        <v>180.87056088933804</v>
      </c>
      <c r="E29" s="12">
        <f t="shared" si="0"/>
        <v>54.622909388580084</v>
      </c>
      <c r="F29" s="12">
        <f>прил.3!I239</f>
        <v>0</v>
      </c>
      <c r="G29" s="12">
        <f>прил.4!F239</f>
        <v>0</v>
      </c>
      <c r="H29" s="12">
        <f t="shared" si="4"/>
        <v>28.259216433350172</v>
      </c>
      <c r="I29" s="13">
        <f>прил.9!C115</f>
        <v>0.76646072489461137</v>
      </c>
      <c r="J29" s="14">
        <f t="shared" si="5"/>
        <v>21.659579512459288</v>
      </c>
      <c r="K29" s="200">
        <f t="shared" si="6"/>
        <v>49.918795945809464</v>
      </c>
      <c r="L29" s="216" t="s">
        <v>779</v>
      </c>
      <c r="M29" s="213">
        <v>0</v>
      </c>
      <c r="N29" s="217">
        <v>0</v>
      </c>
      <c r="O29" s="213">
        <f>K29/30</f>
        <v>1.6639598648603156</v>
      </c>
      <c r="P29" s="24" t="s">
        <v>781</v>
      </c>
      <c r="Q29" s="27"/>
      <c r="R29" s="27"/>
    </row>
    <row r="30" spans="1:18" ht="30.6" customHeight="1" x14ac:dyDescent="0.25">
      <c r="A30" s="184" t="s">
        <v>290</v>
      </c>
      <c r="B30" s="211" t="s">
        <v>78</v>
      </c>
      <c r="C30" s="215">
        <v>0.15</v>
      </c>
      <c r="D30" s="14">
        <f>прил.2!I240</f>
        <v>180.87056088933804</v>
      </c>
      <c r="E30" s="12">
        <f t="shared" si="0"/>
        <v>54.622909388580084</v>
      </c>
      <c r="F30" s="12">
        <f>прил.3!I240</f>
        <v>0</v>
      </c>
      <c r="G30" s="12">
        <f>прил.4!F240</f>
        <v>0</v>
      </c>
      <c r="H30" s="12">
        <f t="shared" si="4"/>
        <v>35.324020541687716</v>
      </c>
      <c r="I30" s="13">
        <f>прил.9!C115</f>
        <v>0.76646072489461137</v>
      </c>
      <c r="J30" s="14">
        <f t="shared" si="5"/>
        <v>27.07447439057411</v>
      </c>
      <c r="K30" s="200">
        <f t="shared" si="6"/>
        <v>62.398494932261826</v>
      </c>
      <c r="L30" s="218" t="s">
        <v>778</v>
      </c>
      <c r="M30" s="213">
        <v>0</v>
      </c>
      <c r="N30" s="217">
        <v>22.68</v>
      </c>
      <c r="O30" s="213">
        <v>22.68</v>
      </c>
      <c r="P30" s="24" t="s">
        <v>776</v>
      </c>
      <c r="Q30" s="27"/>
      <c r="R30" s="27"/>
    </row>
    <row r="31" spans="1:18" ht="33" customHeight="1" x14ac:dyDescent="0.25">
      <c r="A31" s="184" t="s">
        <v>291</v>
      </c>
      <c r="B31" s="211" t="s">
        <v>79</v>
      </c>
      <c r="C31" s="215">
        <v>0.45</v>
      </c>
      <c r="D31" s="14">
        <f>прил.2!I241</f>
        <v>180.87056088933804</v>
      </c>
      <c r="E31" s="12">
        <f t="shared" si="0"/>
        <v>54.622909388580084</v>
      </c>
      <c r="F31" s="12">
        <f>прил.3!I241</f>
        <v>79.813441131884787</v>
      </c>
      <c r="G31" s="12">
        <f>прил.4!F241</f>
        <v>0</v>
      </c>
      <c r="H31" s="12">
        <f t="shared" si="4"/>
        <v>141.88811013441131</v>
      </c>
      <c r="I31" s="13">
        <f>прил.9!C115</f>
        <v>0.76646072489461137</v>
      </c>
      <c r="J31" s="14">
        <f t="shared" si="5"/>
        <v>108.75166374754734</v>
      </c>
      <c r="K31" s="201">
        <f t="shared" si="6"/>
        <v>250.63977388195866</v>
      </c>
      <c r="L31" s="216" t="s">
        <v>779</v>
      </c>
      <c r="M31" s="219">
        <v>0</v>
      </c>
      <c r="N31" s="213">
        <v>91.5</v>
      </c>
      <c r="O31" s="213">
        <v>91.5</v>
      </c>
      <c r="P31" s="24" t="s">
        <v>776</v>
      </c>
      <c r="Q31" s="27"/>
      <c r="R31" s="27"/>
    </row>
    <row r="32" spans="1:18" ht="25.5" x14ac:dyDescent="0.25">
      <c r="A32" s="184" t="s">
        <v>292</v>
      </c>
      <c r="B32" s="211" t="s">
        <v>80</v>
      </c>
      <c r="C32" s="215">
        <v>0.16</v>
      </c>
      <c r="D32" s="14">
        <f>прил.2!I242</f>
        <v>180.87056088933804</v>
      </c>
      <c r="E32" s="12">
        <f t="shared" si="0"/>
        <v>54.622909388580084</v>
      </c>
      <c r="F32" s="12">
        <f>прил.3!I242</f>
        <v>7.1627084386053559</v>
      </c>
      <c r="G32" s="12">
        <f>прил.4!F242</f>
        <v>0</v>
      </c>
      <c r="H32" s="12">
        <f t="shared" si="4"/>
        <v>38.824988594643756</v>
      </c>
      <c r="I32" s="13">
        <f>прил.9!C115</f>
        <v>0.76646072489461137</v>
      </c>
      <c r="J32" s="14">
        <f t="shared" si="5"/>
        <v>29.757828902275673</v>
      </c>
      <c r="K32" s="200">
        <f t="shared" si="6"/>
        <v>68.582817496919432</v>
      </c>
      <c r="L32" s="24" t="s">
        <v>778</v>
      </c>
      <c r="M32" s="219">
        <v>0</v>
      </c>
      <c r="N32" s="219">
        <v>0</v>
      </c>
      <c r="O32" s="213">
        <v>33.17</v>
      </c>
      <c r="P32" s="24" t="s">
        <v>776</v>
      </c>
      <c r="Q32" s="27"/>
      <c r="R32" s="27"/>
    </row>
    <row r="33" spans="1:18" ht="15.75" x14ac:dyDescent="0.25">
      <c r="A33" s="184" t="s">
        <v>293</v>
      </c>
      <c r="B33" s="211" t="s">
        <v>81</v>
      </c>
      <c r="C33" s="215">
        <v>0.15</v>
      </c>
      <c r="D33" s="14">
        <f>прил.2!I243</f>
        <v>180.87056088933804</v>
      </c>
      <c r="E33" s="12">
        <f t="shared" si="0"/>
        <v>54.622909388580084</v>
      </c>
      <c r="F33" s="12">
        <f>прил.3!I243</f>
        <v>0</v>
      </c>
      <c r="G33" s="12">
        <f>прил.4!F243</f>
        <v>0</v>
      </c>
      <c r="H33" s="12">
        <f t="shared" si="4"/>
        <v>35.324020541687716</v>
      </c>
      <c r="I33" s="13">
        <f>прил.9!C115</f>
        <v>0.76646072489461137</v>
      </c>
      <c r="J33" s="14">
        <f t="shared" si="5"/>
        <v>27.07447439057411</v>
      </c>
      <c r="K33" s="200">
        <f t="shared" si="6"/>
        <v>62.398494932261826</v>
      </c>
      <c r="L33" s="24" t="s">
        <v>778</v>
      </c>
      <c r="M33" s="219">
        <v>0</v>
      </c>
      <c r="N33" s="219">
        <v>10.88</v>
      </c>
      <c r="O33" s="213">
        <v>10.88</v>
      </c>
      <c r="P33" s="24" t="s">
        <v>776</v>
      </c>
      <c r="Q33" s="27"/>
      <c r="R33" s="27"/>
    </row>
    <row r="34" spans="1:18" ht="15.75" x14ac:dyDescent="0.25">
      <c r="A34" s="184" t="s">
        <v>294</v>
      </c>
      <c r="B34" s="211" t="s">
        <v>82</v>
      </c>
      <c r="C34" s="215">
        <v>0.1</v>
      </c>
      <c r="D34" s="14">
        <f>прил.2!I244</f>
        <v>180.87056088933804</v>
      </c>
      <c r="E34" s="12">
        <f t="shared" si="0"/>
        <v>54.622909388580084</v>
      </c>
      <c r="F34" s="12">
        <f>прил.3!I244</f>
        <v>0</v>
      </c>
      <c r="G34" s="12">
        <f>прил.4!F244</f>
        <v>0</v>
      </c>
      <c r="H34" s="12">
        <f t="shared" si="4"/>
        <v>23.549347027791811</v>
      </c>
      <c r="I34" s="13">
        <f>прил.9!C115</f>
        <v>0.76646072489461137</v>
      </c>
      <c r="J34" s="14">
        <f t="shared" si="5"/>
        <v>18.049649593716072</v>
      </c>
      <c r="K34" s="200">
        <f t="shared" si="6"/>
        <v>41.598996621507879</v>
      </c>
      <c r="L34" s="24" t="s">
        <v>778</v>
      </c>
      <c r="M34" s="219">
        <v>0</v>
      </c>
      <c r="N34" s="219">
        <v>22.68</v>
      </c>
      <c r="O34" s="213">
        <v>22.68</v>
      </c>
      <c r="P34" s="24" t="s">
        <v>776</v>
      </c>
      <c r="Q34" s="27"/>
      <c r="R34" s="27"/>
    </row>
    <row r="35" spans="1:18" ht="15.75" x14ac:dyDescent="0.25">
      <c r="A35" s="184" t="s">
        <v>295</v>
      </c>
      <c r="B35" s="211" t="s">
        <v>143</v>
      </c>
      <c r="C35" s="215">
        <v>0.1</v>
      </c>
      <c r="D35" s="14">
        <f>прил.2!I245</f>
        <v>180.87056088933804</v>
      </c>
      <c r="E35" s="12">
        <f t="shared" si="0"/>
        <v>54.622909388580084</v>
      </c>
      <c r="F35" s="12">
        <f>прил.3!I245</f>
        <v>0</v>
      </c>
      <c r="G35" s="12">
        <f>прил.4!F245</f>
        <v>0</v>
      </c>
      <c r="H35" s="12">
        <f t="shared" si="4"/>
        <v>23.549347027791811</v>
      </c>
      <c r="I35" s="13">
        <f>прил.9!C115</f>
        <v>0.76646072489461137</v>
      </c>
      <c r="J35" s="14">
        <f t="shared" si="5"/>
        <v>18.049649593716072</v>
      </c>
      <c r="K35" s="200">
        <f t="shared" si="6"/>
        <v>41.598996621507879</v>
      </c>
      <c r="L35" s="24" t="s">
        <v>778</v>
      </c>
      <c r="M35" s="219">
        <v>0</v>
      </c>
      <c r="N35" s="219">
        <v>0</v>
      </c>
      <c r="O35" s="213">
        <v>14.18</v>
      </c>
      <c r="P35" s="24" t="s">
        <v>776</v>
      </c>
      <c r="Q35" s="27"/>
      <c r="R35" s="27"/>
    </row>
    <row r="36" spans="1:18" ht="15.75" x14ac:dyDescent="0.25">
      <c r="A36" s="184" t="s">
        <v>296</v>
      </c>
      <c r="B36" s="211" t="s">
        <v>83</v>
      </c>
      <c r="C36" s="215">
        <v>0.08</v>
      </c>
      <c r="D36" s="14">
        <f>прил.2!I246</f>
        <v>180.87056088933804</v>
      </c>
      <c r="E36" s="12">
        <f t="shared" si="0"/>
        <v>54.622909388580084</v>
      </c>
      <c r="F36" s="12">
        <f>прил.3!I246</f>
        <v>0</v>
      </c>
      <c r="G36" s="12">
        <f>прил.4!F246</f>
        <v>0</v>
      </c>
      <c r="H36" s="12">
        <f t="shared" si="4"/>
        <v>18.839477622233449</v>
      </c>
      <c r="I36" s="13">
        <f>прил.9!C115</f>
        <v>0.76646072489461137</v>
      </c>
      <c r="J36" s="14">
        <f t="shared" si="5"/>
        <v>14.439719674972858</v>
      </c>
      <c r="K36" s="200">
        <f t="shared" si="6"/>
        <v>33.279197297206309</v>
      </c>
      <c r="L36" s="24" t="s">
        <v>778</v>
      </c>
      <c r="M36" s="219">
        <v>0</v>
      </c>
      <c r="N36" s="219">
        <v>0</v>
      </c>
      <c r="O36" s="213">
        <v>8.5</v>
      </c>
      <c r="P36" s="24" t="s">
        <v>776</v>
      </c>
      <c r="Q36" s="27"/>
      <c r="R36" s="27"/>
    </row>
    <row r="37" spans="1:18" ht="15.75" x14ac:dyDescent="0.25">
      <c r="A37" s="184" t="s">
        <v>336</v>
      </c>
      <c r="B37" s="211" t="s">
        <v>154</v>
      </c>
      <c r="C37" s="215">
        <v>0.42</v>
      </c>
      <c r="D37" s="14">
        <f>прил.2!I277</f>
        <v>222.94502273875693</v>
      </c>
      <c r="E37" s="12">
        <f t="shared" ref="E37" si="7">D37*30.2/100</f>
        <v>67.329396867104592</v>
      </c>
      <c r="F37" s="12">
        <f>прил.3!I277</f>
        <v>16.182945932289034</v>
      </c>
      <c r="G37" s="12">
        <f>прил.4!F277</f>
        <v>77.180394138453764</v>
      </c>
      <c r="H37" s="12">
        <f t="shared" ref="H37" si="8">C37*SUM(D37:G37)</f>
        <v>161.1278590641738</v>
      </c>
      <c r="I37" s="13">
        <f>прил.9!C115</f>
        <v>0.76646072489461137</v>
      </c>
      <c r="J37" s="14">
        <f t="shared" ref="J37" si="9">H37*I37</f>
        <v>123.49817565904343</v>
      </c>
      <c r="K37" s="200">
        <f t="shared" ref="K37" si="10">H37+J37</f>
        <v>284.62603472321723</v>
      </c>
      <c r="L37" s="24" t="s">
        <v>778</v>
      </c>
      <c r="M37" s="219">
        <v>0</v>
      </c>
      <c r="N37" s="219">
        <v>0</v>
      </c>
      <c r="O37" s="213">
        <v>123.69</v>
      </c>
      <c r="P37" s="24" t="s">
        <v>776</v>
      </c>
      <c r="Q37" s="27"/>
      <c r="R37" s="27"/>
    </row>
    <row r="38" spans="1:18" ht="21.6" customHeight="1" x14ac:dyDescent="0.25">
      <c r="I38" s="1"/>
      <c r="M38" s="220">
        <f>SUM(M13:M37)</f>
        <v>1060.02</v>
      </c>
      <c r="N38" s="220">
        <f t="shared" ref="N38:O38" si="11">SUM(N13:N37)</f>
        <v>1235.02</v>
      </c>
      <c r="O38" s="220">
        <f t="shared" si="11"/>
        <v>1521.5690557319504</v>
      </c>
      <c r="P38" s="204"/>
      <c r="Q38" s="27"/>
      <c r="R38" s="27"/>
    </row>
    <row r="39" spans="1:18" ht="15.75" x14ac:dyDescent="0.25">
      <c r="I39" s="1"/>
      <c r="L39" s="27"/>
      <c r="M39" s="27"/>
      <c r="N39" s="27"/>
      <c r="O39" s="27"/>
    </row>
    <row r="40" spans="1:18" ht="15.75" x14ac:dyDescent="0.25">
      <c r="I40" s="1"/>
      <c r="L40" s="27"/>
      <c r="M40" s="202"/>
      <c r="N40" s="27"/>
      <c r="O40" s="27"/>
    </row>
    <row r="41" spans="1:18" ht="15.75" x14ac:dyDescent="0.25">
      <c r="I41" s="1"/>
      <c r="L41" s="27"/>
      <c r="M41" s="202"/>
      <c r="N41" s="202"/>
      <c r="O41" s="202"/>
    </row>
    <row r="42" spans="1:18" ht="15.75" x14ac:dyDescent="0.25">
      <c r="I42" s="1"/>
      <c r="L42" s="27"/>
      <c r="M42" s="27"/>
      <c r="N42" s="27"/>
      <c r="O42" s="27"/>
    </row>
    <row r="43" spans="1:18" ht="15.75" x14ac:dyDescent="0.25">
      <c r="I43" s="1"/>
      <c r="L43" s="27"/>
      <c r="M43" s="27"/>
      <c r="N43" s="27"/>
      <c r="O43" s="27"/>
    </row>
    <row r="44" spans="1:18" ht="15.75" x14ac:dyDescent="0.25">
      <c r="I44" s="1"/>
      <c r="L44" s="27"/>
      <c r="M44" s="27"/>
      <c r="N44" s="27"/>
      <c r="O44" s="27"/>
    </row>
    <row r="45" spans="1:18" ht="15.75" x14ac:dyDescent="0.25">
      <c r="I45" s="1"/>
      <c r="L45" s="27"/>
      <c r="M45" s="27"/>
      <c r="N45" s="27"/>
      <c r="O45" s="27"/>
    </row>
    <row r="46" spans="1:18" ht="15.75" x14ac:dyDescent="0.25">
      <c r="I46" s="1"/>
      <c r="L46" s="27"/>
      <c r="M46" s="27"/>
      <c r="N46" s="27"/>
      <c r="O46" s="27"/>
    </row>
    <row r="47" spans="1:18" ht="15.75" x14ac:dyDescent="0.25">
      <c r="I47" s="1"/>
      <c r="L47" s="27"/>
      <c r="M47" s="27"/>
      <c r="N47" s="27"/>
      <c r="O47" s="27"/>
    </row>
    <row r="48" spans="1:18" ht="15.75" x14ac:dyDescent="0.25">
      <c r="I48" s="1"/>
      <c r="L48" s="27"/>
      <c r="M48" s="27"/>
      <c r="N48" s="27"/>
      <c r="O48" s="27"/>
    </row>
    <row r="49" spans="9:15" ht="15.75" x14ac:dyDescent="0.25">
      <c r="I49" s="1"/>
      <c r="L49" s="27"/>
      <c r="M49" s="27"/>
      <c r="N49" s="27"/>
      <c r="O49" s="27"/>
    </row>
    <row r="50" spans="9:15" ht="15.75" x14ac:dyDescent="0.25">
      <c r="I50" s="1"/>
      <c r="L50" s="27"/>
      <c r="M50" s="27"/>
      <c r="N50" s="27"/>
      <c r="O50" s="27"/>
    </row>
    <row r="51" spans="9:15" ht="15.75" x14ac:dyDescent="0.25">
      <c r="I51" s="1"/>
      <c r="L51" s="27"/>
      <c r="M51" s="27"/>
      <c r="N51" s="27"/>
      <c r="O51" s="27"/>
    </row>
    <row r="52" spans="9:15" ht="15.75" x14ac:dyDescent="0.25">
      <c r="I52" s="1"/>
      <c r="L52" s="27"/>
      <c r="M52" s="27"/>
      <c r="N52" s="27"/>
      <c r="O52" s="27"/>
    </row>
    <row r="53" spans="9:15" ht="15.75" x14ac:dyDescent="0.25">
      <c r="I53" s="1"/>
      <c r="L53" s="27"/>
      <c r="M53" s="27"/>
      <c r="N53" s="27"/>
      <c r="O53" s="27"/>
    </row>
    <row r="54" spans="9:15" ht="15.75" x14ac:dyDescent="0.25">
      <c r="I54" s="1"/>
      <c r="L54" s="27"/>
      <c r="M54" s="27"/>
      <c r="N54" s="27"/>
      <c r="O54" s="27"/>
    </row>
    <row r="55" spans="9:15" ht="15.75" x14ac:dyDescent="0.25">
      <c r="I55" s="1"/>
      <c r="L55" s="27"/>
      <c r="M55" s="27"/>
      <c r="N55" s="27"/>
      <c r="O55" s="27"/>
    </row>
    <row r="56" spans="9:15" ht="15.75" x14ac:dyDescent="0.25">
      <c r="I56" s="1"/>
      <c r="L56" s="27"/>
      <c r="M56" s="27"/>
      <c r="N56" s="27"/>
      <c r="O56" s="27"/>
    </row>
    <row r="57" spans="9:15" ht="15.75" x14ac:dyDescent="0.25">
      <c r="I57" s="1"/>
      <c r="L57" s="27"/>
      <c r="M57" s="27"/>
      <c r="N57" s="27"/>
      <c r="O57" s="27"/>
    </row>
    <row r="58" spans="9:15" ht="15.75" x14ac:dyDescent="0.25">
      <c r="I58" s="1"/>
      <c r="L58" s="27"/>
      <c r="M58" s="27"/>
      <c r="N58" s="27"/>
      <c r="O58" s="27"/>
    </row>
    <row r="59" spans="9:15" ht="15.75" x14ac:dyDescent="0.25">
      <c r="I59" s="1"/>
      <c r="L59" s="27"/>
      <c r="M59" s="27"/>
      <c r="N59" s="27"/>
      <c r="O59" s="27"/>
    </row>
    <row r="60" spans="9:15" ht="15.75" x14ac:dyDescent="0.25">
      <c r="I60" s="1"/>
      <c r="L60" s="27"/>
      <c r="M60" s="27"/>
      <c r="N60" s="27"/>
      <c r="O60" s="27"/>
    </row>
    <row r="61" spans="9:15" ht="15.75" x14ac:dyDescent="0.25">
      <c r="I61" s="1"/>
      <c r="L61" s="27"/>
      <c r="M61" s="27"/>
      <c r="N61" s="27"/>
      <c r="O61" s="27"/>
    </row>
    <row r="62" spans="9:15" ht="15.75" x14ac:dyDescent="0.25">
      <c r="I62" s="1"/>
      <c r="L62" s="27"/>
      <c r="M62" s="27"/>
      <c r="N62" s="27"/>
      <c r="O62" s="27"/>
    </row>
    <row r="63" spans="9:15" ht="15.75" x14ac:dyDescent="0.25">
      <c r="I63" s="1"/>
      <c r="L63" s="27"/>
      <c r="M63" s="27"/>
      <c r="N63" s="27"/>
      <c r="O63" s="27"/>
    </row>
    <row r="64" spans="9:15" ht="15.75" x14ac:dyDescent="0.25">
      <c r="I64" s="1"/>
      <c r="L64" s="27"/>
      <c r="M64" s="27"/>
      <c r="N64" s="27"/>
      <c r="O64" s="27"/>
    </row>
    <row r="65" spans="9:15" ht="15.75" x14ac:dyDescent="0.25">
      <c r="I65" s="1"/>
      <c r="L65" s="27"/>
      <c r="M65" s="27"/>
      <c r="N65" s="27"/>
      <c r="O65" s="27"/>
    </row>
    <row r="66" spans="9:15" ht="15.75" x14ac:dyDescent="0.25">
      <c r="I66" s="1"/>
      <c r="L66" s="27"/>
      <c r="M66" s="27"/>
      <c r="N66" s="27"/>
      <c r="O66" s="27"/>
    </row>
    <row r="67" spans="9:15" ht="15.75" x14ac:dyDescent="0.25">
      <c r="I67" s="1"/>
      <c r="L67" s="27"/>
      <c r="M67" s="27"/>
      <c r="N67" s="27"/>
      <c r="O67" s="27"/>
    </row>
    <row r="68" spans="9:15" ht="15.75" x14ac:dyDescent="0.25">
      <c r="I68" s="1"/>
      <c r="L68" s="27"/>
      <c r="M68" s="27"/>
      <c r="N68" s="27"/>
      <c r="O68" s="27"/>
    </row>
    <row r="69" spans="9:15" ht="15.75" x14ac:dyDescent="0.25">
      <c r="I69" s="1"/>
      <c r="L69" s="27"/>
      <c r="M69" s="27"/>
      <c r="N69" s="27"/>
      <c r="O69" s="27"/>
    </row>
    <row r="70" spans="9:15" ht="15.75" x14ac:dyDescent="0.25">
      <c r="I70" s="1"/>
      <c r="L70" s="27"/>
      <c r="M70" s="27"/>
      <c r="N70" s="27"/>
      <c r="O70" s="27"/>
    </row>
    <row r="71" spans="9:15" ht="15.75" x14ac:dyDescent="0.25">
      <c r="I71" s="1"/>
      <c r="L71" s="27"/>
      <c r="M71" s="27"/>
      <c r="N71" s="27"/>
      <c r="O71" s="27"/>
    </row>
    <row r="72" spans="9:15" ht="15.75" x14ac:dyDescent="0.25">
      <c r="I72" s="1"/>
      <c r="L72" s="27"/>
      <c r="M72" s="27"/>
      <c r="N72" s="27"/>
      <c r="O72" s="27"/>
    </row>
    <row r="73" spans="9:15" ht="15.75" x14ac:dyDescent="0.25">
      <c r="I73" s="1"/>
      <c r="L73" s="27"/>
      <c r="M73" s="27"/>
      <c r="N73" s="27"/>
      <c r="O73" s="27"/>
    </row>
    <row r="74" spans="9:15" ht="15.75" x14ac:dyDescent="0.25">
      <c r="I74" s="1"/>
      <c r="L74" s="27"/>
      <c r="M74" s="27"/>
      <c r="N74" s="27"/>
      <c r="O74" s="27"/>
    </row>
    <row r="75" spans="9:15" ht="15.75" x14ac:dyDescent="0.25">
      <c r="I75" s="1"/>
      <c r="L75" s="27"/>
      <c r="M75" s="27"/>
      <c r="N75" s="27"/>
      <c r="O75" s="27"/>
    </row>
    <row r="76" spans="9:15" ht="15.75" x14ac:dyDescent="0.25">
      <c r="I76" s="1"/>
      <c r="L76" s="27"/>
      <c r="M76" s="27"/>
      <c r="N76" s="27"/>
      <c r="O76" s="27"/>
    </row>
    <row r="77" spans="9:15" ht="15.75" x14ac:dyDescent="0.25">
      <c r="I77" s="1"/>
      <c r="L77" s="27"/>
      <c r="M77" s="27"/>
      <c r="N77" s="27"/>
      <c r="O77" s="27"/>
    </row>
    <row r="78" spans="9:15" ht="15.75" x14ac:dyDescent="0.25">
      <c r="I78" s="1"/>
      <c r="L78" s="27"/>
      <c r="M78" s="27"/>
      <c r="N78" s="27"/>
      <c r="O78" s="27"/>
    </row>
    <row r="79" spans="9:15" ht="15.75" x14ac:dyDescent="0.25">
      <c r="I79" s="1"/>
      <c r="L79" s="27"/>
      <c r="M79" s="27"/>
      <c r="N79" s="27"/>
      <c r="O79" s="27"/>
    </row>
    <row r="80" spans="9:15" ht="15.75" x14ac:dyDescent="0.25">
      <c r="I80" s="1"/>
      <c r="L80" s="27"/>
      <c r="M80" s="27"/>
      <c r="N80" s="27"/>
      <c r="O80" s="27"/>
    </row>
    <row r="81" spans="9:15" ht="15.75" x14ac:dyDescent="0.25">
      <c r="I81" s="1"/>
      <c r="L81" s="27"/>
      <c r="M81" s="27"/>
      <c r="N81" s="27"/>
      <c r="O81" s="27"/>
    </row>
    <row r="82" spans="9:15" ht="15.75" x14ac:dyDescent="0.25">
      <c r="I82" s="1"/>
      <c r="L82" s="27"/>
      <c r="M82" s="27"/>
      <c r="N82" s="27"/>
      <c r="O82" s="27"/>
    </row>
    <row r="83" spans="9:15" ht="15.75" x14ac:dyDescent="0.25">
      <c r="I83" s="1"/>
      <c r="L83" s="27"/>
      <c r="M83" s="27"/>
      <c r="N83" s="27"/>
      <c r="O83" s="27"/>
    </row>
    <row r="84" spans="9:15" ht="15.75" x14ac:dyDescent="0.25">
      <c r="I84" s="1"/>
      <c r="L84" s="27"/>
      <c r="M84" s="27"/>
      <c r="N84" s="27"/>
      <c r="O84" s="27"/>
    </row>
    <row r="85" spans="9:15" ht="15.75" x14ac:dyDescent="0.25">
      <c r="I85" s="1"/>
      <c r="L85" s="27"/>
      <c r="M85" s="27"/>
      <c r="N85" s="27"/>
      <c r="O85" s="27"/>
    </row>
    <row r="86" spans="9:15" ht="15.75" x14ac:dyDescent="0.25">
      <c r="I86" s="1"/>
      <c r="L86" s="27"/>
      <c r="M86" s="27"/>
      <c r="N86" s="27"/>
      <c r="O86" s="27"/>
    </row>
    <row r="87" spans="9:15" ht="15.75" x14ac:dyDescent="0.25">
      <c r="I87" s="1"/>
      <c r="L87" s="27"/>
      <c r="M87" s="27"/>
      <c r="N87" s="27"/>
      <c r="O87" s="27"/>
    </row>
    <row r="88" spans="9:15" ht="15.75" x14ac:dyDescent="0.25">
      <c r="I88" s="1"/>
      <c r="L88" s="27"/>
      <c r="M88" s="27"/>
      <c r="N88" s="27"/>
      <c r="O88" s="27"/>
    </row>
    <row r="89" spans="9:15" ht="15.75" x14ac:dyDescent="0.25">
      <c r="I89" s="1"/>
      <c r="L89" s="27"/>
      <c r="M89" s="27"/>
      <c r="N89" s="27"/>
      <c r="O89" s="27"/>
    </row>
    <row r="90" spans="9:15" ht="15.75" x14ac:dyDescent="0.25">
      <c r="I90" s="1"/>
      <c r="L90" s="27"/>
      <c r="M90" s="27"/>
      <c r="N90" s="27"/>
      <c r="O90" s="27"/>
    </row>
    <row r="91" spans="9:15" ht="15.75" x14ac:dyDescent="0.25">
      <c r="I91" s="1"/>
      <c r="L91" s="27"/>
      <c r="M91" s="27"/>
      <c r="N91" s="27"/>
      <c r="O91" s="27"/>
    </row>
    <row r="92" spans="9:15" ht="15.75" x14ac:dyDescent="0.25">
      <c r="I92" s="1"/>
      <c r="L92" s="27"/>
      <c r="M92" s="27"/>
      <c r="N92" s="27"/>
      <c r="O92" s="27"/>
    </row>
    <row r="93" spans="9:15" ht="15.75" x14ac:dyDescent="0.25">
      <c r="I93" s="1"/>
      <c r="L93" s="27"/>
      <c r="M93" s="27"/>
      <c r="N93" s="27"/>
      <c r="O93" s="27"/>
    </row>
    <row r="94" spans="9:15" ht="15.75" x14ac:dyDescent="0.25">
      <c r="I94" s="1"/>
      <c r="L94" s="27"/>
      <c r="M94" s="27"/>
      <c r="N94" s="27"/>
      <c r="O94" s="27"/>
    </row>
    <row r="95" spans="9:15" ht="15.75" x14ac:dyDescent="0.25">
      <c r="I95" s="1"/>
      <c r="L95" s="27"/>
      <c r="M95" s="27"/>
      <c r="N95" s="27"/>
      <c r="O95" s="27"/>
    </row>
    <row r="96" spans="9:15" ht="15.75" x14ac:dyDescent="0.25">
      <c r="I96" s="1"/>
      <c r="L96" s="27"/>
      <c r="M96" s="27"/>
      <c r="N96" s="27"/>
      <c r="O96" s="27"/>
    </row>
    <row r="97" spans="9:15" ht="15.75" x14ac:dyDescent="0.25">
      <c r="I97" s="1"/>
      <c r="L97" s="27"/>
      <c r="M97" s="27"/>
      <c r="N97" s="27"/>
      <c r="O97" s="27"/>
    </row>
    <row r="98" spans="9:15" ht="15.75" x14ac:dyDescent="0.25">
      <c r="I98" s="1"/>
      <c r="L98" s="27"/>
      <c r="M98" s="27"/>
      <c r="N98" s="27"/>
      <c r="O98" s="27"/>
    </row>
    <row r="99" spans="9:15" ht="15.75" x14ac:dyDescent="0.25">
      <c r="I99" s="1"/>
      <c r="L99" s="27"/>
      <c r="M99" s="27"/>
      <c r="N99" s="27"/>
      <c r="O99" s="27"/>
    </row>
    <row r="100" spans="9:15" ht="15.75" x14ac:dyDescent="0.25">
      <c r="I100" s="1"/>
      <c r="L100" s="27"/>
      <c r="M100" s="27"/>
      <c r="N100" s="27"/>
      <c r="O100" s="27"/>
    </row>
    <row r="101" spans="9:15" ht="15.75" x14ac:dyDescent="0.25">
      <c r="I101" s="1"/>
      <c r="L101" s="27"/>
      <c r="M101" s="27"/>
      <c r="N101" s="27"/>
      <c r="O101" s="27"/>
    </row>
    <row r="102" spans="9:15" ht="15.75" x14ac:dyDescent="0.25">
      <c r="I102" s="1"/>
      <c r="L102" s="27"/>
      <c r="M102" s="27"/>
      <c r="N102" s="27"/>
      <c r="O102" s="27"/>
    </row>
    <row r="103" spans="9:15" ht="15.75" x14ac:dyDescent="0.25">
      <c r="I103" s="1"/>
      <c r="L103" s="27"/>
      <c r="M103" s="27"/>
      <c r="N103" s="27"/>
      <c r="O103" s="27"/>
    </row>
    <row r="104" spans="9:15" ht="15.75" x14ac:dyDescent="0.25">
      <c r="I104" s="1"/>
      <c r="L104" s="27"/>
      <c r="M104" s="27"/>
      <c r="N104" s="27"/>
      <c r="O104" s="27"/>
    </row>
    <row r="105" spans="9:15" ht="15.75" x14ac:dyDescent="0.25">
      <c r="I105" s="1"/>
      <c r="L105" s="27"/>
      <c r="M105" s="27"/>
      <c r="N105" s="27"/>
      <c r="O105" s="27"/>
    </row>
    <row r="106" spans="9:15" ht="15.75" x14ac:dyDescent="0.25">
      <c r="I106" s="1"/>
      <c r="L106" s="27"/>
      <c r="M106" s="27"/>
      <c r="N106" s="27"/>
      <c r="O106" s="27"/>
    </row>
    <row r="107" spans="9:15" ht="15.75" x14ac:dyDescent="0.25">
      <c r="I107" s="1"/>
      <c r="L107" s="27"/>
      <c r="M107" s="27"/>
      <c r="N107" s="27"/>
      <c r="O107" s="27"/>
    </row>
    <row r="108" spans="9:15" ht="15.75" x14ac:dyDescent="0.25">
      <c r="I108" s="1"/>
      <c r="L108" s="27"/>
      <c r="M108" s="27"/>
      <c r="N108" s="27"/>
      <c r="O108" s="27"/>
    </row>
    <row r="109" spans="9:15" ht="15.75" x14ac:dyDescent="0.25">
      <c r="I109" s="1"/>
      <c r="L109" s="27"/>
      <c r="M109" s="27"/>
      <c r="N109" s="27"/>
      <c r="O109" s="27"/>
    </row>
    <row r="110" spans="9:15" ht="15.75" x14ac:dyDescent="0.25">
      <c r="I110" s="1"/>
      <c r="L110" s="27"/>
      <c r="M110" s="27"/>
      <c r="N110" s="27"/>
      <c r="O110" s="27"/>
    </row>
    <row r="111" spans="9:15" ht="15.75" x14ac:dyDescent="0.25">
      <c r="I111" s="1"/>
      <c r="L111" s="27"/>
      <c r="M111" s="27"/>
      <c r="N111" s="27"/>
      <c r="O111" s="27"/>
    </row>
    <row r="112" spans="9:15" ht="15.75" x14ac:dyDescent="0.25">
      <c r="I112" s="1"/>
      <c r="L112" s="27"/>
      <c r="M112" s="27"/>
      <c r="N112" s="27"/>
      <c r="O112" s="27"/>
    </row>
    <row r="113" spans="9:15" ht="15.75" x14ac:dyDescent="0.25">
      <c r="I113" s="1"/>
      <c r="L113" s="27"/>
      <c r="M113" s="27"/>
      <c r="N113" s="27"/>
      <c r="O113" s="27"/>
    </row>
    <row r="114" spans="9:15" ht="15.75" x14ac:dyDescent="0.25">
      <c r="I114" s="1"/>
      <c r="L114" s="27"/>
      <c r="M114" s="27"/>
      <c r="N114" s="27"/>
      <c r="O114" s="27"/>
    </row>
    <row r="115" spans="9:15" ht="15.75" x14ac:dyDescent="0.25">
      <c r="I115" s="1"/>
      <c r="L115" s="27"/>
      <c r="M115" s="27"/>
      <c r="N115" s="27"/>
      <c r="O115" s="27"/>
    </row>
    <row r="116" spans="9:15" ht="15.75" x14ac:dyDescent="0.25">
      <c r="I116" s="1"/>
      <c r="L116" s="27"/>
      <c r="M116" s="27"/>
      <c r="N116" s="27"/>
      <c r="O116" s="27"/>
    </row>
    <row r="117" spans="9:15" ht="15.75" x14ac:dyDescent="0.25">
      <c r="I117" s="1"/>
      <c r="L117" s="27"/>
      <c r="M117" s="27"/>
      <c r="N117" s="27"/>
      <c r="O117" s="27"/>
    </row>
    <row r="118" spans="9:15" ht="15.75" x14ac:dyDescent="0.25">
      <c r="I118" s="1"/>
      <c r="L118" s="27"/>
      <c r="M118" s="27"/>
      <c r="N118" s="27"/>
      <c r="O118" s="27"/>
    </row>
    <row r="119" spans="9:15" ht="15.75" x14ac:dyDescent="0.25">
      <c r="I119" s="1"/>
      <c r="L119" s="27"/>
      <c r="M119" s="27"/>
      <c r="N119" s="27"/>
      <c r="O119" s="27"/>
    </row>
    <row r="120" spans="9:15" ht="15.75" x14ac:dyDescent="0.25">
      <c r="I120" s="1"/>
      <c r="L120" s="27"/>
      <c r="M120" s="27"/>
      <c r="N120" s="27"/>
      <c r="O120" s="27"/>
    </row>
    <row r="121" spans="9:15" ht="15.75" x14ac:dyDescent="0.25">
      <c r="I121" s="1"/>
      <c r="L121" s="27"/>
      <c r="M121" s="27"/>
      <c r="N121" s="27"/>
      <c r="O121" s="27"/>
    </row>
    <row r="122" spans="9:15" ht="15.75" x14ac:dyDescent="0.25">
      <c r="I122" s="1"/>
      <c r="L122" s="27"/>
      <c r="M122" s="27"/>
      <c r="N122" s="27"/>
      <c r="O122" s="27"/>
    </row>
    <row r="123" spans="9:15" ht="15.75" x14ac:dyDescent="0.25">
      <c r="I123" s="1"/>
      <c r="L123" s="27"/>
      <c r="M123" s="27"/>
      <c r="N123" s="27"/>
      <c r="O123" s="27"/>
    </row>
    <row r="124" spans="9:15" ht="15.75" x14ac:dyDescent="0.25">
      <c r="I124" s="1"/>
      <c r="L124" s="27"/>
      <c r="M124" s="27"/>
      <c r="N124" s="27"/>
      <c r="O124" s="27"/>
    </row>
    <row r="125" spans="9:15" ht="15.75" x14ac:dyDescent="0.25">
      <c r="I125" s="1"/>
      <c r="L125" s="27"/>
      <c r="M125" s="27"/>
      <c r="N125" s="27"/>
      <c r="O125" s="27"/>
    </row>
    <row r="126" spans="9:15" ht="15.75" x14ac:dyDescent="0.25">
      <c r="I126" s="1"/>
      <c r="L126" s="27"/>
      <c r="M126" s="27"/>
      <c r="N126" s="27"/>
      <c r="O126" s="27"/>
    </row>
    <row r="127" spans="9:15" ht="15.75" x14ac:dyDescent="0.25">
      <c r="I127" s="1"/>
      <c r="L127" s="27"/>
      <c r="M127" s="27"/>
      <c r="N127" s="27"/>
      <c r="O127" s="27"/>
    </row>
    <row r="128" spans="9:15" ht="15.75" x14ac:dyDescent="0.25">
      <c r="I128" s="1"/>
      <c r="L128" s="27"/>
      <c r="M128" s="27"/>
      <c r="N128" s="27"/>
      <c r="O128" s="27"/>
    </row>
    <row r="129" spans="9:15" ht="15.75" x14ac:dyDescent="0.25">
      <c r="I129" s="1"/>
      <c r="L129" s="27"/>
      <c r="M129" s="27"/>
      <c r="N129" s="27"/>
      <c r="O129" s="27"/>
    </row>
    <row r="130" spans="9:15" ht="15.75" x14ac:dyDescent="0.25">
      <c r="I130" s="1"/>
      <c r="L130" s="27"/>
      <c r="M130" s="27"/>
      <c r="N130" s="27"/>
      <c r="O130" s="27"/>
    </row>
    <row r="131" spans="9:15" ht="15.75" x14ac:dyDescent="0.25">
      <c r="I131" s="1"/>
      <c r="L131" s="27"/>
      <c r="M131" s="27"/>
      <c r="N131" s="27"/>
      <c r="O131" s="27"/>
    </row>
    <row r="132" spans="9:15" ht="15.75" x14ac:dyDescent="0.25">
      <c r="I132" s="1"/>
      <c r="L132" s="27"/>
      <c r="M132" s="27"/>
      <c r="N132" s="27"/>
      <c r="O132" s="27"/>
    </row>
    <row r="133" spans="9:15" ht="15.75" x14ac:dyDescent="0.25">
      <c r="I133" s="1"/>
      <c r="L133" s="27"/>
      <c r="M133" s="27"/>
      <c r="N133" s="27"/>
      <c r="O133" s="27"/>
    </row>
    <row r="134" spans="9:15" ht="15.75" x14ac:dyDescent="0.25">
      <c r="I134" s="1"/>
      <c r="L134" s="27"/>
      <c r="M134" s="27"/>
      <c r="N134" s="27"/>
      <c r="O134" s="27"/>
    </row>
    <row r="135" spans="9:15" ht="15.75" x14ac:dyDescent="0.25">
      <c r="I135" s="1"/>
      <c r="L135" s="27"/>
      <c r="M135" s="27"/>
      <c r="N135" s="27"/>
      <c r="O135" s="27"/>
    </row>
    <row r="136" spans="9:15" ht="15.75" x14ac:dyDescent="0.25">
      <c r="I136" s="1"/>
      <c r="L136" s="27"/>
      <c r="M136" s="27"/>
      <c r="N136" s="27"/>
      <c r="O136" s="27"/>
    </row>
    <row r="137" spans="9:15" ht="15.75" x14ac:dyDescent="0.25">
      <c r="I137" s="1"/>
      <c r="L137" s="27"/>
      <c r="M137" s="27"/>
      <c r="N137" s="27"/>
      <c r="O137" s="27"/>
    </row>
    <row r="138" spans="9:15" ht="15.75" x14ac:dyDescent="0.25">
      <c r="I138" s="1"/>
      <c r="L138" s="27"/>
      <c r="M138" s="27"/>
      <c r="N138" s="27"/>
      <c r="O138" s="27"/>
    </row>
    <row r="139" spans="9:15" ht="15.75" x14ac:dyDescent="0.25">
      <c r="I139" s="1"/>
      <c r="L139" s="27"/>
      <c r="M139" s="27"/>
      <c r="N139" s="27"/>
      <c r="O139" s="27"/>
    </row>
    <row r="140" spans="9:15" ht="15.75" x14ac:dyDescent="0.25">
      <c r="I140" s="1"/>
      <c r="L140" s="27"/>
      <c r="M140" s="27"/>
      <c r="N140" s="27"/>
      <c r="O140" s="27"/>
    </row>
    <row r="141" spans="9:15" ht="15.75" x14ac:dyDescent="0.25">
      <c r="I141" s="1"/>
      <c r="L141" s="27"/>
      <c r="M141" s="27"/>
      <c r="N141" s="27"/>
      <c r="O141" s="27"/>
    </row>
    <row r="142" spans="9:15" ht="15.75" x14ac:dyDescent="0.25">
      <c r="I142" s="1"/>
      <c r="L142" s="27"/>
      <c r="M142" s="27"/>
      <c r="N142" s="27"/>
      <c r="O142" s="27"/>
    </row>
    <row r="143" spans="9:15" ht="15.75" x14ac:dyDescent="0.25">
      <c r="I143" s="1"/>
      <c r="L143" s="27"/>
      <c r="M143" s="27"/>
      <c r="N143" s="27"/>
      <c r="O143" s="27"/>
    </row>
    <row r="144" spans="9:15" ht="15.75" x14ac:dyDescent="0.25">
      <c r="I144" s="1"/>
      <c r="L144" s="27"/>
      <c r="M144" s="27"/>
      <c r="N144" s="27"/>
      <c r="O144" s="27"/>
    </row>
    <row r="145" spans="9:15" ht="15.75" x14ac:dyDescent="0.25">
      <c r="I145" s="1"/>
      <c r="L145" s="27"/>
      <c r="M145" s="27"/>
      <c r="N145" s="27"/>
      <c r="O145" s="27"/>
    </row>
    <row r="146" spans="9:15" ht="15.75" x14ac:dyDescent="0.25">
      <c r="I146" s="1"/>
      <c r="L146" s="27"/>
      <c r="M146" s="27"/>
      <c r="N146" s="27"/>
      <c r="O146" s="27"/>
    </row>
    <row r="147" spans="9:15" ht="15.75" x14ac:dyDescent="0.25">
      <c r="I147" s="1"/>
      <c r="L147" s="27"/>
      <c r="M147" s="27"/>
      <c r="N147" s="27"/>
      <c r="O147" s="27"/>
    </row>
    <row r="148" spans="9:15" ht="15.75" x14ac:dyDescent="0.25">
      <c r="I148" s="1"/>
      <c r="L148" s="27"/>
      <c r="M148" s="27"/>
      <c r="N148" s="27"/>
      <c r="O148" s="27"/>
    </row>
    <row r="149" spans="9:15" ht="15.75" x14ac:dyDescent="0.25">
      <c r="I149" s="1"/>
      <c r="L149" s="27"/>
      <c r="M149" s="27"/>
      <c r="N149" s="27"/>
      <c r="O149" s="27"/>
    </row>
    <row r="150" spans="9:15" ht="15.75" x14ac:dyDescent="0.25">
      <c r="I150" s="1"/>
      <c r="L150" s="27"/>
      <c r="M150" s="27"/>
      <c r="N150" s="27"/>
      <c r="O150" s="27"/>
    </row>
    <row r="151" spans="9:15" ht="15.75" x14ac:dyDescent="0.25">
      <c r="I151" s="1"/>
      <c r="L151" s="27"/>
      <c r="M151" s="27"/>
      <c r="N151" s="27"/>
      <c r="O151" s="27"/>
    </row>
    <row r="152" spans="9:15" ht="15.75" x14ac:dyDescent="0.25">
      <c r="I152" s="1"/>
      <c r="L152" s="27"/>
      <c r="M152" s="27"/>
      <c r="N152" s="27"/>
      <c r="O152" s="27"/>
    </row>
    <row r="153" spans="9:15" ht="15.75" x14ac:dyDescent="0.25">
      <c r="I153" s="1"/>
      <c r="L153" s="27"/>
      <c r="M153" s="27"/>
      <c r="N153" s="27"/>
      <c r="O153" s="27"/>
    </row>
    <row r="154" spans="9:15" ht="15.75" x14ac:dyDescent="0.25">
      <c r="I154" s="1"/>
      <c r="L154" s="27"/>
      <c r="M154" s="27"/>
      <c r="N154" s="27"/>
      <c r="O154" s="27"/>
    </row>
    <row r="155" spans="9:15" ht="15.75" x14ac:dyDescent="0.25">
      <c r="I155" s="1"/>
      <c r="L155" s="27"/>
      <c r="M155" s="27"/>
      <c r="N155" s="27"/>
      <c r="O155" s="27"/>
    </row>
    <row r="156" spans="9:15" ht="15.75" x14ac:dyDescent="0.25">
      <c r="I156" s="1"/>
      <c r="L156" s="27"/>
      <c r="M156" s="27"/>
      <c r="N156" s="27"/>
      <c r="O156" s="27"/>
    </row>
    <row r="157" spans="9:15" ht="15.75" x14ac:dyDescent="0.25">
      <c r="I157" s="1"/>
      <c r="L157" s="27"/>
      <c r="M157" s="27"/>
      <c r="N157" s="27"/>
      <c r="O157" s="27"/>
    </row>
    <row r="158" spans="9:15" ht="15.75" x14ac:dyDescent="0.25">
      <c r="I158" s="1"/>
      <c r="L158" s="27"/>
      <c r="M158" s="27"/>
      <c r="N158" s="27"/>
      <c r="O158" s="27"/>
    </row>
    <row r="159" spans="9:15" ht="15.75" x14ac:dyDescent="0.25">
      <c r="I159" s="1"/>
      <c r="L159" s="27"/>
      <c r="M159" s="27"/>
      <c r="N159" s="27"/>
      <c r="O159" s="27"/>
    </row>
    <row r="160" spans="9:15" ht="15.75" x14ac:dyDescent="0.25">
      <c r="I160" s="1"/>
      <c r="L160" s="27"/>
      <c r="M160" s="27"/>
      <c r="N160" s="27"/>
      <c r="O160" s="27"/>
    </row>
    <row r="161" spans="9:15" ht="15.75" x14ac:dyDescent="0.25">
      <c r="I161" s="1"/>
      <c r="L161" s="27"/>
      <c r="M161" s="27"/>
      <c r="N161" s="27"/>
      <c r="O161" s="27"/>
    </row>
    <row r="162" spans="9:15" ht="15.75" x14ac:dyDescent="0.25">
      <c r="I162" s="1"/>
      <c r="L162" s="27"/>
      <c r="M162" s="27"/>
      <c r="N162" s="27"/>
      <c r="O162" s="27"/>
    </row>
    <row r="163" spans="9:15" ht="15.75" x14ac:dyDescent="0.25">
      <c r="I163" s="1"/>
      <c r="L163" s="27"/>
      <c r="M163" s="27"/>
      <c r="N163" s="27"/>
      <c r="O163" s="27"/>
    </row>
    <row r="164" spans="9:15" ht="15.75" x14ac:dyDescent="0.25">
      <c r="I164" s="1"/>
      <c r="L164" s="27"/>
      <c r="M164" s="27"/>
      <c r="N164" s="27"/>
      <c r="O164" s="27"/>
    </row>
    <row r="165" spans="9:15" ht="15.75" x14ac:dyDescent="0.25">
      <c r="I165" s="1"/>
      <c r="L165" s="27"/>
      <c r="M165" s="27"/>
      <c r="N165" s="27"/>
      <c r="O165" s="27"/>
    </row>
    <row r="166" spans="9:15" ht="15.75" x14ac:dyDescent="0.25">
      <c r="I166" s="1"/>
      <c r="L166" s="27"/>
      <c r="M166" s="27"/>
      <c r="N166" s="27"/>
      <c r="O166" s="27"/>
    </row>
    <row r="167" spans="9:15" ht="15.75" x14ac:dyDescent="0.25">
      <c r="I167" s="1"/>
      <c r="L167" s="27"/>
      <c r="M167" s="27"/>
      <c r="N167" s="27"/>
      <c r="O167" s="27"/>
    </row>
    <row r="168" spans="9:15" ht="15.75" x14ac:dyDescent="0.25">
      <c r="I168" s="1"/>
      <c r="L168" s="27"/>
      <c r="M168" s="27"/>
      <c r="N168" s="27"/>
      <c r="O168" s="27"/>
    </row>
    <row r="169" spans="9:15" ht="15.75" x14ac:dyDescent="0.25">
      <c r="I169" s="1"/>
      <c r="L169" s="27"/>
      <c r="M169" s="27"/>
      <c r="N169" s="27"/>
      <c r="O169" s="27"/>
    </row>
    <row r="170" spans="9:15" ht="15.75" x14ac:dyDescent="0.25">
      <c r="I170" s="1"/>
      <c r="L170" s="27"/>
      <c r="M170" s="27"/>
      <c r="N170" s="27"/>
      <c r="O170" s="27"/>
    </row>
    <row r="171" spans="9:15" ht="15.75" x14ac:dyDescent="0.25">
      <c r="I171" s="1"/>
      <c r="L171" s="27"/>
      <c r="M171" s="27"/>
      <c r="N171" s="27"/>
      <c r="O171" s="27"/>
    </row>
    <row r="172" spans="9:15" ht="15.75" x14ac:dyDescent="0.25">
      <c r="I172" s="1"/>
      <c r="L172" s="27"/>
      <c r="M172" s="27"/>
      <c r="N172" s="27"/>
      <c r="O172" s="27"/>
    </row>
    <row r="173" spans="9:15" ht="15.75" x14ac:dyDescent="0.25">
      <c r="I173" s="1"/>
      <c r="L173" s="27"/>
      <c r="M173" s="27"/>
      <c r="N173" s="27"/>
      <c r="O173" s="27"/>
    </row>
    <row r="174" spans="9:15" ht="15.75" x14ac:dyDescent="0.25">
      <c r="I174" s="1"/>
      <c r="L174" s="27"/>
      <c r="M174" s="27"/>
      <c r="N174" s="27"/>
      <c r="O174" s="27"/>
    </row>
    <row r="175" spans="9:15" ht="15.75" x14ac:dyDescent="0.25">
      <c r="I175" s="1"/>
      <c r="L175" s="27"/>
      <c r="M175" s="27"/>
      <c r="N175" s="27"/>
      <c r="O175" s="27"/>
    </row>
    <row r="176" spans="9:15" ht="15.75" x14ac:dyDescent="0.25">
      <c r="I176" s="1"/>
      <c r="L176" s="27"/>
      <c r="M176" s="27"/>
      <c r="N176" s="27"/>
      <c r="O176" s="27"/>
    </row>
    <row r="177" spans="9:15" ht="15.75" x14ac:dyDescent="0.25">
      <c r="I177" s="1"/>
      <c r="L177" s="27"/>
      <c r="M177" s="27"/>
      <c r="N177" s="27"/>
      <c r="O177" s="27"/>
    </row>
    <row r="178" spans="9:15" ht="15.75" x14ac:dyDescent="0.25">
      <c r="I178" s="1"/>
      <c r="L178" s="27"/>
      <c r="M178" s="27"/>
      <c r="N178" s="27"/>
      <c r="O178" s="27"/>
    </row>
    <row r="179" spans="9:15" ht="15.75" x14ac:dyDescent="0.25">
      <c r="I179" s="1"/>
      <c r="L179" s="27"/>
      <c r="M179" s="27"/>
      <c r="N179" s="27"/>
      <c r="O179" s="27"/>
    </row>
    <row r="180" spans="9:15" ht="15.75" x14ac:dyDescent="0.25">
      <c r="I180" s="1"/>
      <c r="L180" s="27"/>
      <c r="M180" s="27"/>
      <c r="N180" s="27"/>
      <c r="O180" s="27"/>
    </row>
    <row r="181" spans="9:15" ht="15.75" x14ac:dyDescent="0.25">
      <c r="I181" s="1"/>
      <c r="L181" s="27"/>
      <c r="M181" s="27"/>
      <c r="N181" s="27"/>
      <c r="O181" s="27"/>
    </row>
    <row r="182" spans="9:15" ht="15.75" x14ac:dyDescent="0.25">
      <c r="I182" s="1"/>
      <c r="L182" s="27"/>
      <c r="M182" s="27"/>
      <c r="N182" s="27"/>
      <c r="O182" s="27"/>
    </row>
    <row r="183" spans="9:15" ht="15.75" x14ac:dyDescent="0.25">
      <c r="I183" s="1"/>
      <c r="L183" s="27"/>
      <c r="M183" s="27"/>
      <c r="N183" s="27"/>
      <c r="O183" s="27"/>
    </row>
    <row r="184" spans="9:15" ht="15.75" x14ac:dyDescent="0.25">
      <c r="I184" s="1"/>
      <c r="L184" s="27"/>
      <c r="M184" s="27"/>
      <c r="N184" s="27"/>
      <c r="O184" s="27"/>
    </row>
    <row r="185" spans="9:15" ht="15.75" x14ac:dyDescent="0.25">
      <c r="I185" s="1"/>
      <c r="L185" s="27"/>
      <c r="M185" s="27"/>
      <c r="N185" s="27"/>
      <c r="O185" s="27"/>
    </row>
    <row r="186" spans="9:15" ht="15.75" x14ac:dyDescent="0.25">
      <c r="I186" s="1"/>
      <c r="L186" s="27"/>
      <c r="M186" s="27"/>
      <c r="N186" s="27"/>
      <c r="O186" s="27"/>
    </row>
    <row r="187" spans="9:15" ht="15.75" x14ac:dyDescent="0.25">
      <c r="I187" s="1"/>
      <c r="L187" s="27"/>
      <c r="M187" s="27"/>
      <c r="N187" s="27"/>
      <c r="O187" s="27"/>
    </row>
    <row r="188" spans="9:15" ht="15.75" x14ac:dyDescent="0.25">
      <c r="I188" s="1"/>
      <c r="L188" s="27"/>
      <c r="M188" s="27"/>
      <c r="N188" s="27"/>
      <c r="O188" s="27"/>
    </row>
    <row r="189" spans="9:15" ht="15.75" x14ac:dyDescent="0.25">
      <c r="I189" s="1"/>
      <c r="L189" s="27"/>
      <c r="M189" s="27"/>
      <c r="N189" s="27"/>
      <c r="O189" s="27"/>
    </row>
    <row r="190" spans="9:15" ht="15.75" x14ac:dyDescent="0.25">
      <c r="I190" s="1"/>
      <c r="L190" s="27"/>
      <c r="M190" s="27"/>
      <c r="N190" s="27"/>
      <c r="O190" s="27"/>
    </row>
    <row r="191" spans="9:15" ht="15.75" x14ac:dyDescent="0.25">
      <c r="I191" s="1"/>
      <c r="L191" s="27"/>
      <c r="M191" s="27"/>
      <c r="N191" s="27"/>
      <c r="O191" s="27"/>
    </row>
    <row r="192" spans="9:15" ht="15.75" x14ac:dyDescent="0.25">
      <c r="I192" s="1"/>
      <c r="L192" s="27"/>
      <c r="M192" s="27"/>
      <c r="N192" s="27"/>
      <c r="O192" s="27"/>
    </row>
    <row r="193" spans="9:15" ht="15.75" x14ac:dyDescent="0.25">
      <c r="I193" s="1"/>
      <c r="L193" s="27"/>
      <c r="M193" s="27"/>
      <c r="N193" s="27"/>
      <c r="O193" s="27"/>
    </row>
    <row r="194" spans="9:15" ht="15.75" x14ac:dyDescent="0.25">
      <c r="I194" s="1"/>
      <c r="L194" s="27"/>
      <c r="M194" s="27"/>
      <c r="N194" s="27"/>
      <c r="O194" s="27"/>
    </row>
    <row r="195" spans="9:15" ht="15.75" x14ac:dyDescent="0.25">
      <c r="I195" s="1"/>
      <c r="L195" s="27"/>
      <c r="M195" s="27"/>
      <c r="N195" s="27"/>
      <c r="O195" s="27"/>
    </row>
    <row r="196" spans="9:15" ht="15.75" x14ac:dyDescent="0.25">
      <c r="I196" s="1"/>
      <c r="L196" s="27"/>
      <c r="M196" s="27"/>
      <c r="N196" s="27"/>
      <c r="O196" s="27"/>
    </row>
    <row r="197" spans="9:15" ht="15.75" x14ac:dyDescent="0.25">
      <c r="I197" s="1"/>
      <c r="L197" s="27"/>
      <c r="M197" s="27"/>
      <c r="N197" s="27"/>
      <c r="O197" s="27"/>
    </row>
    <row r="198" spans="9:15" ht="15.75" x14ac:dyDescent="0.25">
      <c r="I198" s="1"/>
      <c r="L198" s="27"/>
      <c r="M198" s="27"/>
      <c r="N198" s="27"/>
      <c r="O198" s="27"/>
    </row>
    <row r="199" spans="9:15" ht="15.75" x14ac:dyDescent="0.25">
      <c r="I199" s="1"/>
      <c r="L199" s="27"/>
      <c r="M199" s="27"/>
      <c r="N199" s="27"/>
      <c r="O199" s="27"/>
    </row>
    <row r="200" spans="9:15" ht="15.75" x14ac:dyDescent="0.25">
      <c r="I200" s="1"/>
      <c r="L200" s="27"/>
      <c r="M200" s="27"/>
      <c r="N200" s="27"/>
      <c r="O200" s="27"/>
    </row>
    <row r="201" spans="9:15" ht="15.75" x14ac:dyDescent="0.25">
      <c r="I201" s="1"/>
      <c r="L201" s="27"/>
      <c r="M201" s="27"/>
      <c r="N201" s="27"/>
      <c r="O201" s="27"/>
    </row>
    <row r="202" spans="9:15" ht="15.75" x14ac:dyDescent="0.25">
      <c r="I202" s="1"/>
      <c r="L202" s="27"/>
      <c r="M202" s="27"/>
      <c r="N202" s="27"/>
      <c r="O202" s="27"/>
    </row>
    <row r="203" spans="9:15" ht="15.75" x14ac:dyDescent="0.25">
      <c r="I203" s="1"/>
      <c r="L203" s="27"/>
      <c r="M203" s="27"/>
      <c r="N203" s="27"/>
      <c r="O203" s="27"/>
    </row>
    <row r="204" spans="9:15" ht="15.75" x14ac:dyDescent="0.25">
      <c r="I204" s="1"/>
      <c r="L204" s="27"/>
      <c r="M204" s="27"/>
      <c r="N204" s="27"/>
      <c r="O204" s="27"/>
    </row>
    <row r="205" spans="9:15" ht="15.75" x14ac:dyDescent="0.25">
      <c r="I205" s="1"/>
      <c r="L205" s="27"/>
      <c r="M205" s="27"/>
      <c r="N205" s="27"/>
      <c r="O205" s="27"/>
    </row>
    <row r="206" spans="9:15" ht="15.75" x14ac:dyDescent="0.25">
      <c r="I206" s="1"/>
      <c r="L206" s="27"/>
      <c r="M206" s="27"/>
      <c r="N206" s="27"/>
      <c r="O206" s="27"/>
    </row>
    <row r="207" spans="9:15" ht="15.75" x14ac:dyDescent="0.25">
      <c r="I207" s="1"/>
      <c r="L207" s="27"/>
      <c r="M207" s="27"/>
      <c r="N207" s="27"/>
      <c r="O207" s="27"/>
    </row>
    <row r="208" spans="9:15" ht="15.75" x14ac:dyDescent="0.25">
      <c r="I208" s="1"/>
      <c r="L208" s="27"/>
      <c r="M208" s="27"/>
      <c r="N208" s="27"/>
      <c r="O208" s="27"/>
    </row>
    <row r="209" spans="9:15" ht="15.75" x14ac:dyDescent="0.25">
      <c r="I209" s="1"/>
      <c r="L209" s="27"/>
      <c r="M209" s="27"/>
      <c r="N209" s="27"/>
      <c r="O209" s="27"/>
    </row>
    <row r="210" spans="9:15" ht="15.75" x14ac:dyDescent="0.25">
      <c r="I210" s="1"/>
      <c r="L210" s="27"/>
      <c r="M210" s="27"/>
      <c r="N210" s="27"/>
      <c r="O210" s="27"/>
    </row>
    <row r="211" spans="9:15" ht="15.75" x14ac:dyDescent="0.25">
      <c r="I211" s="1"/>
      <c r="L211" s="27"/>
      <c r="M211" s="27"/>
      <c r="N211" s="27"/>
      <c r="O211" s="27"/>
    </row>
    <row r="212" spans="9:15" ht="15.75" x14ac:dyDescent="0.25">
      <c r="I212" s="1"/>
      <c r="L212" s="27"/>
      <c r="M212" s="27"/>
      <c r="N212" s="27"/>
      <c r="O212" s="27"/>
    </row>
    <row r="213" spans="9:15" ht="15.75" x14ac:dyDescent="0.25">
      <c r="I213" s="1"/>
      <c r="L213" s="27"/>
      <c r="M213" s="27"/>
      <c r="N213" s="27"/>
      <c r="O213" s="27"/>
    </row>
    <row r="214" spans="9:15" ht="15.75" x14ac:dyDescent="0.25">
      <c r="I214" s="1"/>
      <c r="L214" s="27"/>
      <c r="M214" s="27"/>
      <c r="N214" s="27"/>
      <c r="O214" s="27"/>
    </row>
    <row r="215" spans="9:15" ht="15.75" x14ac:dyDescent="0.25">
      <c r="I215" s="1"/>
      <c r="L215" s="27"/>
      <c r="M215" s="27"/>
      <c r="N215" s="27"/>
      <c r="O215" s="27"/>
    </row>
    <row r="216" spans="9:15" ht="15.75" x14ac:dyDescent="0.25">
      <c r="I216" s="1"/>
      <c r="L216" s="27"/>
      <c r="M216" s="27"/>
      <c r="N216" s="27"/>
      <c r="O216" s="27"/>
    </row>
    <row r="217" spans="9:15" ht="15.75" x14ac:dyDescent="0.25">
      <c r="I217" s="1"/>
      <c r="L217" s="27"/>
      <c r="M217" s="27"/>
      <c r="N217" s="27"/>
      <c r="O217" s="27"/>
    </row>
    <row r="218" spans="9:15" ht="15.75" x14ac:dyDescent="0.25">
      <c r="I218" s="1"/>
      <c r="L218" s="27"/>
      <c r="M218" s="27"/>
      <c r="N218" s="27"/>
      <c r="O218" s="27"/>
    </row>
    <row r="219" spans="9:15" ht="15.75" x14ac:dyDescent="0.25">
      <c r="I219" s="1"/>
      <c r="L219" s="27"/>
      <c r="M219" s="27"/>
      <c r="N219" s="27"/>
      <c r="O219" s="27"/>
    </row>
    <row r="220" spans="9:15" ht="15.75" x14ac:dyDescent="0.25">
      <c r="I220" s="1"/>
      <c r="L220" s="27"/>
      <c r="M220" s="27"/>
      <c r="N220" s="27"/>
      <c r="O220" s="27"/>
    </row>
    <row r="221" spans="9:15" ht="15.75" x14ac:dyDescent="0.25">
      <c r="I221" s="1"/>
      <c r="L221" s="27"/>
      <c r="M221" s="27"/>
      <c r="N221" s="27"/>
      <c r="O221" s="27"/>
    </row>
    <row r="222" spans="9:15" ht="15.75" x14ac:dyDescent="0.25">
      <c r="I222" s="1"/>
      <c r="L222" s="27"/>
      <c r="M222" s="27"/>
      <c r="N222" s="27"/>
      <c r="O222" s="27"/>
    </row>
    <row r="223" spans="9:15" ht="15.75" x14ac:dyDescent="0.25">
      <c r="I223" s="1"/>
      <c r="L223" s="27"/>
      <c r="M223" s="27"/>
      <c r="N223" s="27"/>
      <c r="O223" s="27"/>
    </row>
    <row r="224" spans="9:15" ht="15.75" x14ac:dyDescent="0.25">
      <c r="I224" s="1"/>
      <c r="L224" s="27"/>
      <c r="M224" s="27"/>
      <c r="N224" s="27"/>
      <c r="O224" s="27"/>
    </row>
    <row r="225" spans="9:15" ht="15.75" x14ac:dyDescent="0.25">
      <c r="I225" s="1"/>
      <c r="L225" s="27"/>
      <c r="M225" s="27"/>
      <c r="N225" s="27"/>
      <c r="O225" s="27"/>
    </row>
    <row r="226" spans="9:15" ht="15.75" x14ac:dyDescent="0.25">
      <c r="I226" s="1"/>
      <c r="L226" s="27"/>
      <c r="M226" s="27"/>
      <c r="N226" s="27"/>
      <c r="O226" s="27"/>
    </row>
    <row r="227" spans="9:15" ht="15.75" x14ac:dyDescent="0.25">
      <c r="I227" s="1"/>
      <c r="L227" s="27"/>
      <c r="M227" s="27"/>
      <c r="N227" s="27"/>
      <c r="O227" s="27"/>
    </row>
    <row r="228" spans="9:15" ht="15.75" x14ac:dyDescent="0.25">
      <c r="I228" s="1"/>
      <c r="L228" s="27"/>
      <c r="M228" s="27"/>
      <c r="N228" s="27"/>
      <c r="O228" s="27"/>
    </row>
    <row r="229" spans="9:15" ht="15.75" x14ac:dyDescent="0.25">
      <c r="I229" s="1"/>
      <c r="L229" s="27"/>
      <c r="M229" s="27"/>
      <c r="N229" s="27"/>
      <c r="O229" s="27"/>
    </row>
    <row r="230" spans="9:15" ht="15.75" x14ac:dyDescent="0.25">
      <c r="I230" s="1"/>
      <c r="L230" s="27"/>
      <c r="M230" s="27"/>
      <c r="N230" s="27"/>
      <c r="O230" s="27"/>
    </row>
    <row r="231" spans="9:15" ht="15.75" x14ac:dyDescent="0.25">
      <c r="I231" s="1"/>
      <c r="L231" s="27"/>
      <c r="M231" s="27"/>
      <c r="N231" s="27"/>
      <c r="O231" s="27"/>
    </row>
    <row r="232" spans="9:15" ht="15.75" x14ac:dyDescent="0.25">
      <c r="I232" s="1"/>
      <c r="L232" s="27"/>
      <c r="M232" s="27"/>
      <c r="N232" s="27"/>
      <c r="O232" s="27"/>
    </row>
    <row r="233" spans="9:15" ht="15.75" x14ac:dyDescent="0.25">
      <c r="I233" s="1"/>
      <c r="L233" s="27"/>
      <c r="M233" s="27"/>
      <c r="N233" s="27"/>
      <c r="O233" s="27"/>
    </row>
    <row r="234" spans="9:15" ht="15.75" x14ac:dyDescent="0.25">
      <c r="I234" s="1"/>
      <c r="L234" s="27"/>
      <c r="M234" s="27"/>
      <c r="N234" s="27"/>
      <c r="O234" s="27"/>
    </row>
    <row r="235" spans="9:15" ht="15.75" x14ac:dyDescent="0.25">
      <c r="I235" s="1"/>
      <c r="L235" s="27"/>
      <c r="M235" s="27"/>
      <c r="N235" s="27"/>
      <c r="O235" s="27"/>
    </row>
    <row r="236" spans="9:15" ht="15.75" x14ac:dyDescent="0.25">
      <c r="I236" s="1"/>
      <c r="L236" s="27"/>
      <c r="M236" s="27"/>
      <c r="N236" s="27"/>
      <c r="O236" s="27"/>
    </row>
    <row r="237" spans="9:15" ht="15.75" x14ac:dyDescent="0.25">
      <c r="I237" s="1"/>
      <c r="L237" s="27"/>
      <c r="M237" s="27"/>
      <c r="N237" s="27"/>
      <c r="O237" s="27"/>
    </row>
    <row r="238" spans="9:15" ht="15.75" x14ac:dyDescent="0.25">
      <c r="I238" s="1"/>
      <c r="L238" s="27"/>
      <c r="M238" s="27"/>
      <c r="N238" s="27"/>
      <c r="O238" s="27"/>
    </row>
    <row r="239" spans="9:15" ht="15.75" x14ac:dyDescent="0.25">
      <c r="I239" s="1"/>
      <c r="L239" s="27"/>
      <c r="M239" s="27"/>
      <c r="N239" s="27"/>
      <c r="O239" s="27"/>
    </row>
    <row r="240" spans="9:15" ht="15.75" x14ac:dyDescent="0.25">
      <c r="I240" s="1"/>
      <c r="L240" s="27"/>
      <c r="M240" s="27"/>
      <c r="N240" s="27"/>
      <c r="O240" s="27"/>
    </row>
    <row r="241" spans="9:15" ht="15.75" x14ac:dyDescent="0.25">
      <c r="I241" s="1"/>
      <c r="L241" s="27"/>
      <c r="M241" s="27"/>
      <c r="N241" s="27"/>
      <c r="O241" s="27"/>
    </row>
    <row r="242" spans="9:15" ht="15.75" x14ac:dyDescent="0.25">
      <c r="I242" s="1"/>
      <c r="L242" s="27"/>
      <c r="M242" s="27"/>
      <c r="N242" s="27"/>
      <c r="O242" s="27"/>
    </row>
    <row r="243" spans="9:15" ht="15.75" x14ac:dyDescent="0.25">
      <c r="I243" s="1"/>
      <c r="L243" s="27"/>
      <c r="M243" s="27"/>
      <c r="N243" s="27"/>
      <c r="O243" s="27"/>
    </row>
    <row r="244" spans="9:15" ht="15.75" x14ac:dyDescent="0.25">
      <c r="I244" s="1"/>
      <c r="L244" s="27"/>
      <c r="M244" s="27"/>
      <c r="N244" s="27"/>
      <c r="O244" s="27"/>
    </row>
    <row r="245" spans="9:15" ht="15.75" x14ac:dyDescent="0.25">
      <c r="I245" s="1"/>
      <c r="L245" s="27"/>
      <c r="M245" s="27"/>
      <c r="N245" s="27"/>
      <c r="O245" s="27"/>
    </row>
    <row r="246" spans="9:15" ht="15.75" x14ac:dyDescent="0.25">
      <c r="I246" s="1"/>
      <c r="L246" s="27"/>
      <c r="M246" s="27"/>
      <c r="N246" s="27"/>
      <c r="O246" s="27"/>
    </row>
    <row r="247" spans="9:15" ht="15.75" x14ac:dyDescent="0.25">
      <c r="I247" s="1"/>
      <c r="L247" s="27"/>
      <c r="M247" s="27"/>
      <c r="N247" s="27"/>
      <c r="O247" s="27"/>
    </row>
    <row r="248" spans="9:15" ht="15.75" x14ac:dyDescent="0.25">
      <c r="I248" s="1"/>
      <c r="L248" s="27"/>
      <c r="M248" s="27"/>
      <c r="N248" s="27"/>
      <c r="O248" s="27"/>
    </row>
    <row r="249" spans="9:15" ht="15.75" x14ac:dyDescent="0.25">
      <c r="I249" s="1"/>
      <c r="L249" s="27"/>
      <c r="M249" s="27"/>
      <c r="N249" s="27"/>
      <c r="O249" s="27"/>
    </row>
    <row r="250" spans="9:15" ht="15.75" x14ac:dyDescent="0.25">
      <c r="I250" s="1"/>
      <c r="L250" s="27"/>
      <c r="M250" s="27"/>
      <c r="N250" s="27"/>
      <c r="O250" s="27"/>
    </row>
    <row r="251" spans="9:15" ht="15.75" x14ac:dyDescent="0.25">
      <c r="I251" s="1"/>
      <c r="L251" s="27"/>
      <c r="M251" s="27"/>
      <c r="N251" s="27"/>
      <c r="O251" s="27"/>
    </row>
    <row r="252" spans="9:15" ht="15.75" x14ac:dyDescent="0.25">
      <c r="I252" s="1"/>
      <c r="L252" s="27"/>
      <c r="M252" s="27"/>
      <c r="N252" s="27"/>
      <c r="O252" s="27"/>
    </row>
    <row r="253" spans="9:15" ht="15.75" x14ac:dyDescent="0.25">
      <c r="I253" s="1"/>
      <c r="L253" s="27"/>
      <c r="M253" s="27"/>
      <c r="N253" s="27"/>
      <c r="O253" s="27"/>
    </row>
    <row r="254" spans="9:15" ht="15.75" x14ac:dyDescent="0.25">
      <c r="I254" s="1"/>
      <c r="L254" s="27"/>
      <c r="M254" s="27"/>
      <c r="N254" s="27"/>
      <c r="O254" s="27"/>
    </row>
    <row r="255" spans="9:15" ht="15.75" x14ac:dyDescent="0.25">
      <c r="I255" s="1"/>
      <c r="L255" s="27"/>
      <c r="M255" s="27"/>
      <c r="N255" s="27"/>
      <c r="O255" s="27"/>
    </row>
    <row r="256" spans="9:15" ht="15.75" x14ac:dyDescent="0.25">
      <c r="I256" s="1"/>
      <c r="L256" s="27"/>
      <c r="M256" s="27"/>
      <c r="N256" s="27"/>
      <c r="O256" s="27"/>
    </row>
    <row r="257" spans="9:15" ht="15.75" x14ac:dyDescent="0.25">
      <c r="I257" s="1"/>
      <c r="L257" s="27"/>
      <c r="M257" s="27"/>
      <c r="N257" s="27"/>
      <c r="O257" s="27"/>
    </row>
    <row r="258" spans="9:15" ht="15.75" x14ac:dyDescent="0.25">
      <c r="I258" s="1"/>
      <c r="L258" s="27"/>
      <c r="M258" s="27"/>
      <c r="N258" s="27"/>
      <c r="O258" s="27"/>
    </row>
    <row r="259" spans="9:15" ht="15.75" x14ac:dyDescent="0.25">
      <c r="I259" s="1"/>
      <c r="L259" s="27"/>
      <c r="M259" s="27"/>
      <c r="N259" s="27"/>
      <c r="O259" s="27"/>
    </row>
    <row r="260" spans="9:15" ht="15.75" x14ac:dyDescent="0.25">
      <c r="I260" s="1"/>
      <c r="L260" s="27"/>
      <c r="M260" s="27"/>
      <c r="N260" s="27"/>
      <c r="O260" s="27"/>
    </row>
    <row r="261" spans="9:15" ht="15.75" x14ac:dyDescent="0.25">
      <c r="I261" s="1"/>
      <c r="L261" s="27"/>
      <c r="M261" s="27"/>
      <c r="N261" s="27"/>
      <c r="O261" s="27"/>
    </row>
    <row r="262" spans="9:15" ht="15.75" x14ac:dyDescent="0.25">
      <c r="I262" s="1"/>
      <c r="L262" s="27"/>
      <c r="M262" s="27"/>
      <c r="N262" s="27"/>
      <c r="O262" s="27"/>
    </row>
    <row r="263" spans="9:15" ht="15.75" x14ac:dyDescent="0.25">
      <c r="I263" s="1"/>
      <c r="L263" s="27"/>
      <c r="M263" s="27"/>
      <c r="N263" s="27"/>
      <c r="O263" s="27"/>
    </row>
    <row r="264" spans="9:15" ht="15.75" x14ac:dyDescent="0.25">
      <c r="I264" s="1"/>
      <c r="L264" s="27"/>
      <c r="M264" s="27"/>
      <c r="N264" s="27"/>
      <c r="O264" s="27"/>
    </row>
    <row r="265" spans="9:15" ht="15.75" x14ac:dyDescent="0.25">
      <c r="I265" s="1"/>
      <c r="L265" s="27"/>
      <c r="M265" s="27"/>
      <c r="N265" s="27"/>
      <c r="O265" s="27"/>
    </row>
    <row r="266" spans="9:15" ht="15.75" x14ac:dyDescent="0.25">
      <c r="I266" s="1"/>
      <c r="L266" s="27"/>
      <c r="M266" s="27"/>
      <c r="N266" s="27"/>
      <c r="O266" s="27"/>
    </row>
    <row r="267" spans="9:15" ht="15.75" x14ac:dyDescent="0.25">
      <c r="I267" s="1"/>
      <c r="L267" s="27"/>
      <c r="M267" s="27"/>
      <c r="N267" s="27"/>
      <c r="O267" s="27"/>
    </row>
    <row r="268" spans="9:15" ht="15.75" x14ac:dyDescent="0.25">
      <c r="I268" s="1"/>
      <c r="L268" s="27"/>
      <c r="M268" s="27"/>
      <c r="N268" s="27"/>
      <c r="O268" s="27"/>
    </row>
    <row r="269" spans="9:15" ht="15.75" x14ac:dyDescent="0.25">
      <c r="I269" s="1"/>
      <c r="L269" s="27"/>
      <c r="M269" s="27"/>
      <c r="N269" s="27"/>
      <c r="O269" s="27"/>
    </row>
    <row r="270" spans="9:15" ht="15.75" x14ac:dyDescent="0.25">
      <c r="I270" s="1"/>
      <c r="L270" s="27"/>
      <c r="M270" s="27"/>
      <c r="N270" s="27"/>
      <c r="O270" s="27"/>
    </row>
    <row r="271" spans="9:15" ht="15.75" x14ac:dyDescent="0.25">
      <c r="I271" s="1"/>
      <c r="L271" s="27"/>
      <c r="M271" s="27"/>
      <c r="N271" s="27"/>
      <c r="O271" s="27"/>
    </row>
    <row r="272" spans="9:15" ht="15.75" x14ac:dyDescent="0.25">
      <c r="I272" s="1"/>
      <c r="L272" s="27"/>
      <c r="M272" s="27"/>
      <c r="N272" s="27"/>
      <c r="O272" s="27"/>
    </row>
    <row r="273" spans="9:15" ht="15.75" x14ac:dyDescent="0.25">
      <c r="I273" s="1"/>
      <c r="L273" s="27"/>
      <c r="M273" s="27"/>
      <c r="N273" s="27"/>
      <c r="O273" s="27"/>
    </row>
    <row r="274" spans="9:15" ht="15.75" x14ac:dyDescent="0.25">
      <c r="I274" s="1"/>
      <c r="L274" s="27"/>
      <c r="M274" s="27"/>
      <c r="N274" s="27"/>
      <c r="O274" s="27"/>
    </row>
    <row r="275" spans="9:15" ht="15.75" x14ac:dyDescent="0.25">
      <c r="I275" s="1"/>
      <c r="L275" s="27"/>
      <c r="M275" s="27"/>
      <c r="N275" s="27"/>
      <c r="O275" s="27"/>
    </row>
    <row r="276" spans="9:15" ht="15.75" x14ac:dyDescent="0.25">
      <c r="I276" s="1"/>
      <c r="L276" s="27"/>
      <c r="M276" s="27"/>
      <c r="N276" s="27"/>
      <c r="O276" s="27"/>
    </row>
    <row r="277" spans="9:15" ht="15.75" x14ac:dyDescent="0.25">
      <c r="I277" s="1"/>
      <c r="L277" s="27"/>
      <c r="M277" s="27"/>
      <c r="N277" s="27"/>
      <c r="O277" s="27"/>
    </row>
    <row r="278" spans="9:15" ht="15.75" x14ac:dyDescent="0.25">
      <c r="I278" s="1"/>
      <c r="L278" s="27"/>
      <c r="M278" s="27"/>
      <c r="N278" s="27"/>
      <c r="O278" s="27"/>
    </row>
    <row r="279" spans="9:15" ht="15.75" x14ac:dyDescent="0.25">
      <c r="I279" s="1"/>
      <c r="L279" s="27"/>
      <c r="M279" s="27"/>
      <c r="N279" s="27"/>
      <c r="O279" s="27"/>
    </row>
    <row r="280" spans="9:15" ht="15.75" x14ac:dyDescent="0.25">
      <c r="I280" s="1"/>
      <c r="L280" s="27"/>
      <c r="M280" s="27"/>
      <c r="N280" s="27"/>
      <c r="O280" s="27"/>
    </row>
    <row r="281" spans="9:15" ht="15.75" x14ac:dyDescent="0.25">
      <c r="I281" s="1"/>
      <c r="L281" s="27"/>
      <c r="M281" s="27"/>
      <c r="N281" s="27"/>
      <c r="O281" s="27"/>
    </row>
    <row r="282" spans="9:15" ht="15.75" x14ac:dyDescent="0.25">
      <c r="I282" s="1"/>
      <c r="L282" s="27"/>
      <c r="M282" s="27"/>
      <c r="N282" s="27"/>
      <c r="O282" s="27"/>
    </row>
    <row r="283" spans="9:15" ht="15.75" x14ac:dyDescent="0.25">
      <c r="I283" s="1"/>
      <c r="L283" s="27"/>
      <c r="M283" s="27"/>
      <c r="N283" s="27"/>
      <c r="O283" s="27"/>
    </row>
    <row r="284" spans="9:15" ht="15.75" x14ac:dyDescent="0.25">
      <c r="I284" s="1"/>
      <c r="L284" s="27"/>
      <c r="M284" s="27"/>
      <c r="N284" s="27"/>
      <c r="O284" s="27"/>
    </row>
    <row r="285" spans="9:15" ht="15.75" x14ac:dyDescent="0.25">
      <c r="I285" s="1"/>
      <c r="L285" s="27"/>
      <c r="M285" s="27"/>
      <c r="N285" s="27"/>
      <c r="O285" s="27"/>
    </row>
    <row r="286" spans="9:15" ht="15.75" x14ac:dyDescent="0.25">
      <c r="I286" s="1"/>
      <c r="L286" s="27"/>
      <c r="M286" s="27"/>
      <c r="N286" s="27"/>
      <c r="O286" s="27"/>
    </row>
    <row r="287" spans="9:15" ht="15.75" x14ac:dyDescent="0.25">
      <c r="I287" s="1"/>
      <c r="L287" s="27"/>
      <c r="M287" s="27"/>
      <c r="N287" s="27"/>
      <c r="O287" s="27"/>
    </row>
    <row r="288" spans="9:15" ht="15.75" x14ac:dyDescent="0.25">
      <c r="I288" s="1"/>
      <c r="L288" s="27"/>
      <c r="M288" s="27"/>
      <c r="N288" s="27"/>
      <c r="O288" s="27"/>
    </row>
    <row r="289" spans="9:15" ht="15.75" x14ac:dyDescent="0.25">
      <c r="I289" s="1"/>
      <c r="L289" s="27"/>
      <c r="M289" s="27"/>
      <c r="N289" s="27"/>
      <c r="O289" s="27"/>
    </row>
    <row r="290" spans="9:15" ht="15.75" x14ac:dyDescent="0.25">
      <c r="I290" s="1"/>
      <c r="L290" s="27"/>
      <c r="M290" s="27"/>
      <c r="N290" s="27"/>
      <c r="O290" s="27"/>
    </row>
    <row r="291" spans="9:15" ht="15.75" x14ac:dyDescent="0.25">
      <c r="I291" s="1"/>
      <c r="L291" s="27"/>
      <c r="M291" s="27"/>
      <c r="N291" s="27"/>
      <c r="O291" s="27"/>
    </row>
    <row r="292" spans="9:15" ht="15.75" x14ac:dyDescent="0.25">
      <c r="I292" s="1"/>
      <c r="L292" s="27"/>
      <c r="M292" s="27"/>
      <c r="N292" s="27"/>
      <c r="O292" s="27"/>
    </row>
    <row r="293" spans="9:15" ht="15.75" x14ac:dyDescent="0.25">
      <c r="I293" s="1"/>
      <c r="L293" s="27"/>
      <c r="M293" s="27"/>
      <c r="N293" s="27"/>
      <c r="O293" s="27"/>
    </row>
    <row r="294" spans="9:15" ht="15.75" x14ac:dyDescent="0.25">
      <c r="I294" s="1"/>
      <c r="L294" s="27"/>
      <c r="M294" s="27"/>
      <c r="N294" s="27"/>
      <c r="O294" s="27"/>
    </row>
    <row r="295" spans="9:15" ht="15.75" x14ac:dyDescent="0.25">
      <c r="I295" s="1"/>
      <c r="L295" s="27"/>
      <c r="M295" s="27"/>
      <c r="N295" s="27"/>
      <c r="O295" s="27"/>
    </row>
    <row r="296" spans="9:15" ht="15.75" x14ac:dyDescent="0.25">
      <c r="I296" s="1"/>
      <c r="L296" s="27"/>
      <c r="M296" s="27"/>
      <c r="N296" s="27"/>
      <c r="O296" s="27"/>
    </row>
    <row r="297" spans="9:15" ht="15.75" x14ac:dyDescent="0.25">
      <c r="I297" s="1"/>
      <c r="L297" s="27"/>
      <c r="M297" s="27"/>
      <c r="N297" s="27"/>
      <c r="O297" s="27"/>
    </row>
    <row r="298" spans="9:15" ht="15.75" x14ac:dyDescent="0.25">
      <c r="I298" s="1"/>
      <c r="L298" s="27"/>
      <c r="M298" s="27"/>
      <c r="N298" s="27"/>
      <c r="O298" s="27"/>
    </row>
    <row r="299" spans="9:15" ht="15.75" x14ac:dyDescent="0.25">
      <c r="I299" s="1"/>
      <c r="L299" s="27"/>
      <c r="M299" s="27"/>
      <c r="N299" s="27"/>
      <c r="O299" s="27"/>
    </row>
    <row r="300" spans="9:15" ht="15.75" x14ac:dyDescent="0.25">
      <c r="I300" s="1"/>
      <c r="L300" s="27"/>
      <c r="M300" s="27"/>
      <c r="N300" s="27"/>
      <c r="O300" s="27"/>
    </row>
    <row r="301" spans="9:15" ht="15.75" x14ac:dyDescent="0.25">
      <c r="I301" s="1"/>
      <c r="L301" s="27"/>
      <c r="M301" s="27"/>
      <c r="N301" s="27"/>
      <c r="O301" s="27"/>
    </row>
    <row r="302" spans="9:15" ht="15.75" x14ac:dyDescent="0.25">
      <c r="I302" s="1"/>
      <c r="L302" s="27"/>
      <c r="M302" s="27"/>
      <c r="N302" s="27"/>
      <c r="O302" s="27"/>
    </row>
    <row r="303" spans="9:15" ht="15.75" x14ac:dyDescent="0.25">
      <c r="I303" s="1"/>
      <c r="L303" s="27"/>
      <c r="M303" s="27"/>
      <c r="N303" s="27"/>
      <c r="O303" s="27"/>
    </row>
    <row r="304" spans="9:15" ht="15.75" x14ac:dyDescent="0.25">
      <c r="I304" s="1"/>
      <c r="L304" s="27"/>
      <c r="M304" s="27"/>
      <c r="N304" s="27"/>
      <c r="O304" s="27"/>
    </row>
    <row r="305" spans="9:15" ht="15.75" x14ac:dyDescent="0.25">
      <c r="I305" s="1"/>
      <c r="L305" s="27"/>
      <c r="M305" s="27"/>
      <c r="N305" s="27"/>
      <c r="O305" s="27"/>
    </row>
    <row r="306" spans="9:15" ht="15.75" x14ac:dyDescent="0.25">
      <c r="I306" s="1"/>
      <c r="L306" s="27"/>
      <c r="M306" s="27"/>
      <c r="N306" s="27"/>
      <c r="O306" s="27"/>
    </row>
    <row r="307" spans="9:15" ht="15.75" x14ac:dyDescent="0.25">
      <c r="I307" s="1"/>
      <c r="L307" s="27"/>
      <c r="M307" s="27"/>
      <c r="N307" s="27"/>
      <c r="O307" s="27"/>
    </row>
    <row r="308" spans="9:15" ht="15.75" x14ac:dyDescent="0.25">
      <c r="I308" s="1"/>
      <c r="L308" s="27"/>
      <c r="M308" s="27"/>
      <c r="N308" s="27"/>
      <c r="O308" s="27"/>
    </row>
    <row r="309" spans="9:15" ht="15.75" x14ac:dyDescent="0.25">
      <c r="I309" s="1"/>
      <c r="L309" s="27"/>
      <c r="M309" s="27"/>
      <c r="N309" s="27"/>
      <c r="O309" s="27"/>
    </row>
    <row r="310" spans="9:15" ht="15.75" x14ac:dyDescent="0.25">
      <c r="I310" s="1"/>
      <c r="L310" s="27"/>
      <c r="M310" s="27"/>
      <c r="N310" s="27"/>
      <c r="O310" s="27"/>
    </row>
    <row r="311" spans="9:15" ht="15.75" x14ac:dyDescent="0.25">
      <c r="I311" s="1"/>
      <c r="L311" s="27"/>
      <c r="M311" s="27"/>
      <c r="N311" s="27"/>
      <c r="O311" s="27"/>
    </row>
    <row r="312" spans="9:15" ht="15.75" x14ac:dyDescent="0.25">
      <c r="I312" s="1"/>
      <c r="L312" s="27"/>
      <c r="M312" s="27"/>
      <c r="N312" s="27"/>
      <c r="O312" s="27"/>
    </row>
    <row r="313" spans="9:15" ht="15.75" x14ac:dyDescent="0.25">
      <c r="I313" s="1"/>
      <c r="L313" s="27"/>
      <c r="M313" s="27"/>
      <c r="N313" s="27"/>
      <c r="O313" s="27"/>
    </row>
    <row r="314" spans="9:15" ht="15.75" x14ac:dyDescent="0.25">
      <c r="I314" s="1"/>
      <c r="L314" s="27"/>
      <c r="M314" s="27"/>
      <c r="N314" s="27"/>
      <c r="O314" s="27"/>
    </row>
    <row r="315" spans="9:15" ht="15.75" x14ac:dyDescent="0.25">
      <c r="I315" s="1"/>
      <c r="L315" s="27"/>
      <c r="M315" s="27"/>
      <c r="N315" s="27"/>
      <c r="O315" s="27"/>
    </row>
    <row r="316" spans="9:15" ht="15.75" x14ac:dyDescent="0.25">
      <c r="I316" s="1"/>
      <c r="L316" s="27"/>
      <c r="M316" s="27"/>
      <c r="N316" s="27"/>
      <c r="O316" s="27"/>
    </row>
    <row r="317" spans="9:15" ht="15.75" x14ac:dyDescent="0.25">
      <c r="I317" s="1"/>
      <c r="L317" s="27"/>
      <c r="M317" s="27"/>
      <c r="N317" s="27"/>
      <c r="O317" s="27"/>
    </row>
    <row r="318" spans="9:15" ht="15.75" x14ac:dyDescent="0.25">
      <c r="I318" s="1"/>
      <c r="L318" s="27"/>
      <c r="M318" s="27"/>
      <c r="N318" s="27"/>
      <c r="O318" s="27"/>
    </row>
    <row r="319" spans="9:15" ht="15.75" x14ac:dyDescent="0.25">
      <c r="I319" s="1"/>
      <c r="L319" s="27"/>
      <c r="M319" s="27"/>
      <c r="N319" s="27"/>
      <c r="O319" s="27"/>
    </row>
    <row r="320" spans="9:15" ht="15.75" x14ac:dyDescent="0.25">
      <c r="I320" s="1"/>
      <c r="L320" s="27"/>
      <c r="M320" s="27"/>
      <c r="N320" s="27"/>
      <c r="O320" s="27"/>
    </row>
    <row r="321" spans="9:15" ht="15.75" x14ac:dyDescent="0.25">
      <c r="I321" s="1"/>
      <c r="L321" s="27"/>
      <c r="M321" s="27"/>
      <c r="N321" s="27"/>
      <c r="O321" s="27"/>
    </row>
    <row r="322" spans="9:15" ht="15.75" x14ac:dyDescent="0.25">
      <c r="I322" s="1"/>
      <c r="L322" s="27"/>
      <c r="M322" s="27"/>
      <c r="N322" s="27"/>
      <c r="O322" s="27"/>
    </row>
    <row r="323" spans="9:15" ht="15.75" x14ac:dyDescent="0.25">
      <c r="I323" s="1"/>
      <c r="L323" s="27"/>
      <c r="M323" s="27"/>
      <c r="N323" s="27"/>
      <c r="O323" s="27"/>
    </row>
    <row r="324" spans="9:15" ht="15.75" x14ac:dyDescent="0.25">
      <c r="I324" s="1"/>
      <c r="L324" s="27"/>
      <c r="M324" s="27"/>
      <c r="N324" s="27"/>
      <c r="O324" s="27"/>
    </row>
    <row r="325" spans="9:15" ht="15.75" x14ac:dyDescent="0.25">
      <c r="I325" s="1"/>
      <c r="L325" s="27"/>
      <c r="M325" s="27"/>
      <c r="N325" s="27"/>
      <c r="O325" s="27"/>
    </row>
    <row r="326" spans="9:15" ht="15.75" x14ac:dyDescent="0.25">
      <c r="I326" s="1"/>
      <c r="L326" s="27"/>
      <c r="M326" s="27"/>
      <c r="N326" s="27"/>
      <c r="O326" s="27"/>
    </row>
    <row r="327" spans="9:15" ht="15.75" x14ac:dyDescent="0.25">
      <c r="I327" s="1"/>
      <c r="L327" s="27"/>
      <c r="M327" s="27"/>
      <c r="N327" s="27"/>
      <c r="O327" s="27"/>
    </row>
    <row r="328" spans="9:15" ht="15.75" x14ac:dyDescent="0.25">
      <c r="I328" s="1"/>
      <c r="L328" s="27"/>
      <c r="M328" s="27"/>
      <c r="N328" s="27"/>
      <c r="O328" s="27"/>
    </row>
    <row r="329" spans="9:15" ht="15.75" x14ac:dyDescent="0.25">
      <c r="I329" s="1"/>
      <c r="L329" s="27"/>
      <c r="M329" s="27"/>
      <c r="N329" s="27"/>
      <c r="O329" s="27"/>
    </row>
    <row r="330" spans="9:15" ht="15.75" x14ac:dyDescent="0.25">
      <c r="I330" s="1"/>
      <c r="L330" s="27"/>
      <c r="M330" s="27"/>
      <c r="N330" s="27"/>
      <c r="O330" s="27"/>
    </row>
    <row r="331" spans="9:15" ht="15.75" x14ac:dyDescent="0.25">
      <c r="I331" s="1"/>
      <c r="L331" s="27"/>
      <c r="M331" s="27"/>
      <c r="N331" s="27"/>
      <c r="O331" s="27"/>
    </row>
    <row r="332" spans="9:15" ht="15.75" x14ac:dyDescent="0.25">
      <c r="I332" s="1"/>
      <c r="L332" s="27"/>
      <c r="M332" s="27"/>
      <c r="N332" s="27"/>
      <c r="O332" s="27"/>
    </row>
    <row r="333" spans="9:15" ht="15.75" x14ac:dyDescent="0.25">
      <c r="I333" s="1"/>
      <c r="L333" s="27"/>
      <c r="M333" s="27"/>
      <c r="N333" s="27"/>
      <c r="O333" s="27"/>
    </row>
    <row r="334" spans="9:15" ht="15.75" x14ac:dyDescent="0.25">
      <c r="I334" s="1"/>
      <c r="L334" s="27"/>
      <c r="M334" s="27"/>
      <c r="N334" s="27"/>
      <c r="O334" s="27"/>
    </row>
  </sheetData>
  <mergeCells count="6">
    <mergeCell ref="B9:G9"/>
    <mergeCell ref="B10:G10"/>
    <mergeCell ref="L2:O2"/>
    <mergeCell ref="L3:P3"/>
    <mergeCell ref="L4:P4"/>
    <mergeCell ref="L6:P6"/>
  </mergeCells>
  <pageMargins left="0.24" right="0.16" top="0.53" bottom="0.48" header="0.3" footer="0.3"/>
  <pageSetup paperSize="9" scale="41" orientation="landscape" r:id="rId1"/>
  <ignoredErrors>
    <ignoredError sqref="I15:I37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FX601"/>
  <sheetViews>
    <sheetView zoomScale="80" zoomScaleNormal="80" zoomScaleSheetLayoutView="90" workbookViewId="0">
      <selection activeCell="A6" sqref="A6:K6"/>
    </sheetView>
  </sheetViews>
  <sheetFormatPr defaultRowHeight="12.75" x14ac:dyDescent="0.2"/>
  <cols>
    <col min="1" max="1" width="10.85546875" style="1" customWidth="1"/>
    <col min="2" max="2" width="76.28515625" style="1" customWidth="1"/>
    <col min="3" max="3" width="12.5703125" style="1" customWidth="1"/>
    <col min="4" max="4" width="14.7109375" style="1" customWidth="1"/>
    <col min="5" max="5" width="13.42578125" style="1" customWidth="1"/>
    <col min="6" max="6" width="14.28515625" style="1" customWidth="1"/>
    <col min="7" max="7" width="15" style="1" customWidth="1"/>
    <col min="8" max="8" width="16.85546875" style="1" customWidth="1"/>
    <col min="9" max="9" width="12.5703125" style="66" customWidth="1"/>
    <col min="10" max="10" width="12.7109375" style="1" customWidth="1"/>
    <col min="11" max="11" width="14.28515625" style="1" customWidth="1"/>
    <col min="12" max="253" width="9.140625" style="1"/>
    <col min="254" max="254" width="9.85546875" style="1" customWidth="1"/>
    <col min="255" max="255" width="73.7109375" style="1" customWidth="1"/>
    <col min="256" max="256" width="12.5703125" style="1" customWidth="1"/>
    <col min="257" max="257" width="13.140625" style="1" customWidth="1"/>
    <col min="258" max="258" width="13.42578125" style="1" customWidth="1"/>
    <col min="259" max="259" width="12.7109375" style="1" customWidth="1"/>
    <col min="260" max="260" width="13.5703125" style="1" customWidth="1"/>
    <col min="261" max="261" width="16.85546875" style="1" customWidth="1"/>
    <col min="262" max="262" width="9.7109375" style="1" customWidth="1"/>
    <col min="263" max="263" width="12.7109375" style="1" customWidth="1"/>
    <col min="264" max="264" width="14.28515625" style="1" customWidth="1"/>
    <col min="265" max="509" width="9.140625" style="1"/>
    <col min="510" max="510" width="9.85546875" style="1" customWidth="1"/>
    <col min="511" max="511" width="73.7109375" style="1" customWidth="1"/>
    <col min="512" max="512" width="12.5703125" style="1" customWidth="1"/>
    <col min="513" max="513" width="13.140625" style="1" customWidth="1"/>
    <col min="514" max="514" width="13.42578125" style="1" customWidth="1"/>
    <col min="515" max="515" width="12.7109375" style="1" customWidth="1"/>
    <col min="516" max="516" width="13.5703125" style="1" customWidth="1"/>
    <col min="517" max="517" width="16.85546875" style="1" customWidth="1"/>
    <col min="518" max="518" width="9.7109375" style="1" customWidth="1"/>
    <col min="519" max="519" width="12.7109375" style="1" customWidth="1"/>
    <col min="520" max="520" width="14.28515625" style="1" customWidth="1"/>
    <col min="521" max="765" width="9.140625" style="1"/>
    <col min="766" max="766" width="9.85546875" style="1" customWidth="1"/>
    <col min="767" max="767" width="73.7109375" style="1" customWidth="1"/>
    <col min="768" max="768" width="12.5703125" style="1" customWidth="1"/>
    <col min="769" max="769" width="13.140625" style="1" customWidth="1"/>
    <col min="770" max="770" width="13.42578125" style="1" customWidth="1"/>
    <col min="771" max="771" width="12.7109375" style="1" customWidth="1"/>
    <col min="772" max="772" width="13.5703125" style="1" customWidth="1"/>
    <col min="773" max="773" width="16.85546875" style="1" customWidth="1"/>
    <col min="774" max="774" width="9.7109375" style="1" customWidth="1"/>
    <col min="775" max="775" width="12.7109375" style="1" customWidth="1"/>
    <col min="776" max="776" width="14.28515625" style="1" customWidth="1"/>
    <col min="777" max="1021" width="9.140625" style="1"/>
    <col min="1022" max="1022" width="9.85546875" style="1" customWidth="1"/>
    <col min="1023" max="1023" width="73.7109375" style="1" customWidth="1"/>
    <col min="1024" max="1024" width="12.5703125" style="1" customWidth="1"/>
    <col min="1025" max="1025" width="13.140625" style="1" customWidth="1"/>
    <col min="1026" max="1026" width="13.42578125" style="1" customWidth="1"/>
    <col min="1027" max="1027" width="12.7109375" style="1" customWidth="1"/>
    <col min="1028" max="1028" width="13.5703125" style="1" customWidth="1"/>
    <col min="1029" max="1029" width="16.85546875" style="1" customWidth="1"/>
    <col min="1030" max="1030" width="9.7109375" style="1" customWidth="1"/>
    <col min="1031" max="1031" width="12.7109375" style="1" customWidth="1"/>
    <col min="1032" max="1032" width="14.28515625" style="1" customWidth="1"/>
    <col min="1033" max="1277" width="9.140625" style="1"/>
    <col min="1278" max="1278" width="9.85546875" style="1" customWidth="1"/>
    <col min="1279" max="1279" width="73.7109375" style="1" customWidth="1"/>
    <col min="1280" max="1280" width="12.5703125" style="1" customWidth="1"/>
    <col min="1281" max="1281" width="13.140625" style="1" customWidth="1"/>
    <col min="1282" max="1282" width="13.42578125" style="1" customWidth="1"/>
    <col min="1283" max="1283" width="12.7109375" style="1" customWidth="1"/>
    <col min="1284" max="1284" width="13.5703125" style="1" customWidth="1"/>
    <col min="1285" max="1285" width="16.85546875" style="1" customWidth="1"/>
    <col min="1286" max="1286" width="9.7109375" style="1" customWidth="1"/>
    <col min="1287" max="1287" width="12.7109375" style="1" customWidth="1"/>
    <col min="1288" max="1288" width="14.28515625" style="1" customWidth="1"/>
    <col min="1289" max="1533" width="9.140625" style="1"/>
    <col min="1534" max="1534" width="9.85546875" style="1" customWidth="1"/>
    <col min="1535" max="1535" width="73.7109375" style="1" customWidth="1"/>
    <col min="1536" max="1536" width="12.5703125" style="1" customWidth="1"/>
    <col min="1537" max="1537" width="13.140625" style="1" customWidth="1"/>
    <col min="1538" max="1538" width="13.42578125" style="1" customWidth="1"/>
    <col min="1539" max="1539" width="12.7109375" style="1" customWidth="1"/>
    <col min="1540" max="1540" width="13.5703125" style="1" customWidth="1"/>
    <col min="1541" max="1541" width="16.85546875" style="1" customWidth="1"/>
    <col min="1542" max="1542" width="9.7109375" style="1" customWidth="1"/>
    <col min="1543" max="1543" width="12.7109375" style="1" customWidth="1"/>
    <col min="1544" max="1544" width="14.28515625" style="1" customWidth="1"/>
    <col min="1545" max="1789" width="9.140625" style="1"/>
    <col min="1790" max="1790" width="9.85546875" style="1" customWidth="1"/>
    <col min="1791" max="1791" width="73.7109375" style="1" customWidth="1"/>
    <col min="1792" max="1792" width="12.5703125" style="1" customWidth="1"/>
    <col min="1793" max="1793" width="13.140625" style="1" customWidth="1"/>
    <col min="1794" max="1794" width="13.42578125" style="1" customWidth="1"/>
    <col min="1795" max="1795" width="12.7109375" style="1" customWidth="1"/>
    <col min="1796" max="1796" width="13.5703125" style="1" customWidth="1"/>
    <col min="1797" max="1797" width="16.85546875" style="1" customWidth="1"/>
    <col min="1798" max="1798" width="9.7109375" style="1" customWidth="1"/>
    <col min="1799" max="1799" width="12.7109375" style="1" customWidth="1"/>
    <col min="1800" max="1800" width="14.28515625" style="1" customWidth="1"/>
    <col min="1801" max="2045" width="9.140625" style="1"/>
    <col min="2046" max="2046" width="9.85546875" style="1" customWidth="1"/>
    <col min="2047" max="2047" width="73.7109375" style="1" customWidth="1"/>
    <col min="2048" max="2048" width="12.5703125" style="1" customWidth="1"/>
    <col min="2049" max="2049" width="13.140625" style="1" customWidth="1"/>
    <col min="2050" max="2050" width="13.42578125" style="1" customWidth="1"/>
    <col min="2051" max="2051" width="12.7109375" style="1" customWidth="1"/>
    <col min="2052" max="2052" width="13.5703125" style="1" customWidth="1"/>
    <col min="2053" max="2053" width="16.85546875" style="1" customWidth="1"/>
    <col min="2054" max="2054" width="9.7109375" style="1" customWidth="1"/>
    <col min="2055" max="2055" width="12.7109375" style="1" customWidth="1"/>
    <col min="2056" max="2056" width="14.28515625" style="1" customWidth="1"/>
    <col min="2057" max="2301" width="9.140625" style="1"/>
    <col min="2302" max="2302" width="9.85546875" style="1" customWidth="1"/>
    <col min="2303" max="2303" width="73.7109375" style="1" customWidth="1"/>
    <col min="2304" max="2304" width="12.5703125" style="1" customWidth="1"/>
    <col min="2305" max="2305" width="13.140625" style="1" customWidth="1"/>
    <col min="2306" max="2306" width="13.42578125" style="1" customWidth="1"/>
    <col min="2307" max="2307" width="12.7109375" style="1" customWidth="1"/>
    <col min="2308" max="2308" width="13.5703125" style="1" customWidth="1"/>
    <col min="2309" max="2309" width="16.85546875" style="1" customWidth="1"/>
    <col min="2310" max="2310" width="9.7109375" style="1" customWidth="1"/>
    <col min="2311" max="2311" width="12.7109375" style="1" customWidth="1"/>
    <col min="2312" max="2312" width="14.28515625" style="1" customWidth="1"/>
    <col min="2313" max="2557" width="9.140625" style="1"/>
    <col min="2558" max="2558" width="9.85546875" style="1" customWidth="1"/>
    <col min="2559" max="2559" width="73.7109375" style="1" customWidth="1"/>
    <col min="2560" max="2560" width="12.5703125" style="1" customWidth="1"/>
    <col min="2561" max="2561" width="13.140625" style="1" customWidth="1"/>
    <col min="2562" max="2562" width="13.42578125" style="1" customWidth="1"/>
    <col min="2563" max="2563" width="12.7109375" style="1" customWidth="1"/>
    <col min="2564" max="2564" width="13.5703125" style="1" customWidth="1"/>
    <col min="2565" max="2565" width="16.85546875" style="1" customWidth="1"/>
    <col min="2566" max="2566" width="9.7109375" style="1" customWidth="1"/>
    <col min="2567" max="2567" width="12.7109375" style="1" customWidth="1"/>
    <col min="2568" max="2568" width="14.28515625" style="1" customWidth="1"/>
    <col min="2569" max="2813" width="9.140625" style="1"/>
    <col min="2814" max="2814" width="9.85546875" style="1" customWidth="1"/>
    <col min="2815" max="2815" width="73.7109375" style="1" customWidth="1"/>
    <col min="2816" max="2816" width="12.5703125" style="1" customWidth="1"/>
    <col min="2817" max="2817" width="13.140625" style="1" customWidth="1"/>
    <col min="2818" max="2818" width="13.42578125" style="1" customWidth="1"/>
    <col min="2819" max="2819" width="12.7109375" style="1" customWidth="1"/>
    <col min="2820" max="2820" width="13.5703125" style="1" customWidth="1"/>
    <col min="2821" max="2821" width="16.85546875" style="1" customWidth="1"/>
    <col min="2822" max="2822" width="9.7109375" style="1" customWidth="1"/>
    <col min="2823" max="2823" width="12.7109375" style="1" customWidth="1"/>
    <col min="2824" max="2824" width="14.28515625" style="1" customWidth="1"/>
    <col min="2825" max="3069" width="9.140625" style="1"/>
    <col min="3070" max="3070" width="9.85546875" style="1" customWidth="1"/>
    <col min="3071" max="3071" width="73.7109375" style="1" customWidth="1"/>
    <col min="3072" max="3072" width="12.5703125" style="1" customWidth="1"/>
    <col min="3073" max="3073" width="13.140625" style="1" customWidth="1"/>
    <col min="3074" max="3074" width="13.42578125" style="1" customWidth="1"/>
    <col min="3075" max="3075" width="12.7109375" style="1" customWidth="1"/>
    <col min="3076" max="3076" width="13.5703125" style="1" customWidth="1"/>
    <col min="3077" max="3077" width="16.85546875" style="1" customWidth="1"/>
    <col min="3078" max="3078" width="9.7109375" style="1" customWidth="1"/>
    <col min="3079" max="3079" width="12.7109375" style="1" customWidth="1"/>
    <col min="3080" max="3080" width="14.28515625" style="1" customWidth="1"/>
    <col min="3081" max="3325" width="9.140625" style="1"/>
    <col min="3326" max="3326" width="9.85546875" style="1" customWidth="1"/>
    <col min="3327" max="3327" width="73.7109375" style="1" customWidth="1"/>
    <col min="3328" max="3328" width="12.5703125" style="1" customWidth="1"/>
    <col min="3329" max="3329" width="13.140625" style="1" customWidth="1"/>
    <col min="3330" max="3330" width="13.42578125" style="1" customWidth="1"/>
    <col min="3331" max="3331" width="12.7109375" style="1" customWidth="1"/>
    <col min="3332" max="3332" width="13.5703125" style="1" customWidth="1"/>
    <col min="3333" max="3333" width="16.85546875" style="1" customWidth="1"/>
    <col min="3334" max="3334" width="9.7109375" style="1" customWidth="1"/>
    <col min="3335" max="3335" width="12.7109375" style="1" customWidth="1"/>
    <col min="3336" max="3336" width="14.28515625" style="1" customWidth="1"/>
    <col min="3337" max="3581" width="9.140625" style="1"/>
    <col min="3582" max="3582" width="9.85546875" style="1" customWidth="1"/>
    <col min="3583" max="3583" width="73.7109375" style="1" customWidth="1"/>
    <col min="3584" max="3584" width="12.5703125" style="1" customWidth="1"/>
    <col min="3585" max="3585" width="13.140625" style="1" customWidth="1"/>
    <col min="3586" max="3586" width="13.42578125" style="1" customWidth="1"/>
    <col min="3587" max="3587" width="12.7109375" style="1" customWidth="1"/>
    <col min="3588" max="3588" width="13.5703125" style="1" customWidth="1"/>
    <col min="3589" max="3589" width="16.85546875" style="1" customWidth="1"/>
    <col min="3590" max="3590" width="9.7109375" style="1" customWidth="1"/>
    <col min="3591" max="3591" width="12.7109375" style="1" customWidth="1"/>
    <col min="3592" max="3592" width="14.28515625" style="1" customWidth="1"/>
    <col min="3593" max="3837" width="9.140625" style="1"/>
    <col min="3838" max="3838" width="9.85546875" style="1" customWidth="1"/>
    <col min="3839" max="3839" width="73.7109375" style="1" customWidth="1"/>
    <col min="3840" max="3840" width="12.5703125" style="1" customWidth="1"/>
    <col min="3841" max="3841" width="13.140625" style="1" customWidth="1"/>
    <col min="3842" max="3842" width="13.42578125" style="1" customWidth="1"/>
    <col min="3843" max="3843" width="12.7109375" style="1" customWidth="1"/>
    <col min="3844" max="3844" width="13.5703125" style="1" customWidth="1"/>
    <col min="3845" max="3845" width="16.85546875" style="1" customWidth="1"/>
    <col min="3846" max="3846" width="9.7109375" style="1" customWidth="1"/>
    <col min="3847" max="3847" width="12.7109375" style="1" customWidth="1"/>
    <col min="3848" max="3848" width="14.28515625" style="1" customWidth="1"/>
    <col min="3849" max="4093" width="9.140625" style="1"/>
    <col min="4094" max="4094" width="9.85546875" style="1" customWidth="1"/>
    <col min="4095" max="4095" width="73.7109375" style="1" customWidth="1"/>
    <col min="4096" max="4096" width="12.5703125" style="1" customWidth="1"/>
    <col min="4097" max="4097" width="13.140625" style="1" customWidth="1"/>
    <col min="4098" max="4098" width="13.42578125" style="1" customWidth="1"/>
    <col min="4099" max="4099" width="12.7109375" style="1" customWidth="1"/>
    <col min="4100" max="4100" width="13.5703125" style="1" customWidth="1"/>
    <col min="4101" max="4101" width="16.85546875" style="1" customWidth="1"/>
    <col min="4102" max="4102" width="9.7109375" style="1" customWidth="1"/>
    <col min="4103" max="4103" width="12.7109375" style="1" customWidth="1"/>
    <col min="4104" max="4104" width="14.28515625" style="1" customWidth="1"/>
    <col min="4105" max="4349" width="9.140625" style="1"/>
    <col min="4350" max="4350" width="9.85546875" style="1" customWidth="1"/>
    <col min="4351" max="4351" width="73.7109375" style="1" customWidth="1"/>
    <col min="4352" max="4352" width="12.5703125" style="1" customWidth="1"/>
    <col min="4353" max="4353" width="13.140625" style="1" customWidth="1"/>
    <col min="4354" max="4354" width="13.42578125" style="1" customWidth="1"/>
    <col min="4355" max="4355" width="12.7109375" style="1" customWidth="1"/>
    <col min="4356" max="4356" width="13.5703125" style="1" customWidth="1"/>
    <col min="4357" max="4357" width="16.85546875" style="1" customWidth="1"/>
    <col min="4358" max="4358" width="9.7109375" style="1" customWidth="1"/>
    <col min="4359" max="4359" width="12.7109375" style="1" customWidth="1"/>
    <col min="4360" max="4360" width="14.28515625" style="1" customWidth="1"/>
    <col min="4361" max="4605" width="9.140625" style="1"/>
    <col min="4606" max="4606" width="9.85546875" style="1" customWidth="1"/>
    <col min="4607" max="4607" width="73.7109375" style="1" customWidth="1"/>
    <col min="4608" max="4608" width="12.5703125" style="1" customWidth="1"/>
    <col min="4609" max="4609" width="13.140625" style="1" customWidth="1"/>
    <col min="4610" max="4610" width="13.42578125" style="1" customWidth="1"/>
    <col min="4611" max="4611" width="12.7109375" style="1" customWidth="1"/>
    <col min="4612" max="4612" width="13.5703125" style="1" customWidth="1"/>
    <col min="4613" max="4613" width="16.85546875" style="1" customWidth="1"/>
    <col min="4614" max="4614" width="9.7109375" style="1" customWidth="1"/>
    <col min="4615" max="4615" width="12.7109375" style="1" customWidth="1"/>
    <col min="4616" max="4616" width="14.28515625" style="1" customWidth="1"/>
    <col min="4617" max="4861" width="9.140625" style="1"/>
    <col min="4862" max="4862" width="9.85546875" style="1" customWidth="1"/>
    <col min="4863" max="4863" width="73.7109375" style="1" customWidth="1"/>
    <col min="4864" max="4864" width="12.5703125" style="1" customWidth="1"/>
    <col min="4865" max="4865" width="13.140625" style="1" customWidth="1"/>
    <col min="4866" max="4866" width="13.42578125" style="1" customWidth="1"/>
    <col min="4867" max="4867" width="12.7109375" style="1" customWidth="1"/>
    <col min="4868" max="4868" width="13.5703125" style="1" customWidth="1"/>
    <col min="4869" max="4869" width="16.85546875" style="1" customWidth="1"/>
    <col min="4870" max="4870" width="9.7109375" style="1" customWidth="1"/>
    <col min="4871" max="4871" width="12.7109375" style="1" customWidth="1"/>
    <col min="4872" max="4872" width="14.28515625" style="1" customWidth="1"/>
    <col min="4873" max="5117" width="9.140625" style="1"/>
    <col min="5118" max="5118" width="9.85546875" style="1" customWidth="1"/>
    <col min="5119" max="5119" width="73.7109375" style="1" customWidth="1"/>
    <col min="5120" max="5120" width="12.5703125" style="1" customWidth="1"/>
    <col min="5121" max="5121" width="13.140625" style="1" customWidth="1"/>
    <col min="5122" max="5122" width="13.42578125" style="1" customWidth="1"/>
    <col min="5123" max="5123" width="12.7109375" style="1" customWidth="1"/>
    <col min="5124" max="5124" width="13.5703125" style="1" customWidth="1"/>
    <col min="5125" max="5125" width="16.85546875" style="1" customWidth="1"/>
    <col min="5126" max="5126" width="9.7109375" style="1" customWidth="1"/>
    <col min="5127" max="5127" width="12.7109375" style="1" customWidth="1"/>
    <col min="5128" max="5128" width="14.28515625" style="1" customWidth="1"/>
    <col min="5129" max="5373" width="9.140625" style="1"/>
    <col min="5374" max="5374" width="9.85546875" style="1" customWidth="1"/>
    <col min="5375" max="5375" width="73.7109375" style="1" customWidth="1"/>
    <col min="5376" max="5376" width="12.5703125" style="1" customWidth="1"/>
    <col min="5377" max="5377" width="13.140625" style="1" customWidth="1"/>
    <col min="5378" max="5378" width="13.42578125" style="1" customWidth="1"/>
    <col min="5379" max="5379" width="12.7109375" style="1" customWidth="1"/>
    <col min="5380" max="5380" width="13.5703125" style="1" customWidth="1"/>
    <col min="5381" max="5381" width="16.85546875" style="1" customWidth="1"/>
    <col min="5382" max="5382" width="9.7109375" style="1" customWidth="1"/>
    <col min="5383" max="5383" width="12.7109375" style="1" customWidth="1"/>
    <col min="5384" max="5384" width="14.28515625" style="1" customWidth="1"/>
    <col min="5385" max="5629" width="9.140625" style="1"/>
    <col min="5630" max="5630" width="9.85546875" style="1" customWidth="1"/>
    <col min="5631" max="5631" width="73.7109375" style="1" customWidth="1"/>
    <col min="5632" max="5632" width="12.5703125" style="1" customWidth="1"/>
    <col min="5633" max="5633" width="13.140625" style="1" customWidth="1"/>
    <col min="5634" max="5634" width="13.42578125" style="1" customWidth="1"/>
    <col min="5635" max="5635" width="12.7109375" style="1" customWidth="1"/>
    <col min="5636" max="5636" width="13.5703125" style="1" customWidth="1"/>
    <col min="5637" max="5637" width="16.85546875" style="1" customWidth="1"/>
    <col min="5638" max="5638" width="9.7109375" style="1" customWidth="1"/>
    <col min="5639" max="5639" width="12.7109375" style="1" customWidth="1"/>
    <col min="5640" max="5640" width="14.28515625" style="1" customWidth="1"/>
    <col min="5641" max="5885" width="9.140625" style="1"/>
    <col min="5886" max="5886" width="9.85546875" style="1" customWidth="1"/>
    <col min="5887" max="5887" width="73.7109375" style="1" customWidth="1"/>
    <col min="5888" max="5888" width="12.5703125" style="1" customWidth="1"/>
    <col min="5889" max="5889" width="13.140625" style="1" customWidth="1"/>
    <col min="5890" max="5890" width="13.42578125" style="1" customWidth="1"/>
    <col min="5891" max="5891" width="12.7109375" style="1" customWidth="1"/>
    <col min="5892" max="5892" width="13.5703125" style="1" customWidth="1"/>
    <col min="5893" max="5893" width="16.85546875" style="1" customWidth="1"/>
    <col min="5894" max="5894" width="9.7109375" style="1" customWidth="1"/>
    <col min="5895" max="5895" width="12.7109375" style="1" customWidth="1"/>
    <col min="5896" max="5896" width="14.28515625" style="1" customWidth="1"/>
    <col min="5897" max="6141" width="9.140625" style="1"/>
    <col min="6142" max="6142" width="9.85546875" style="1" customWidth="1"/>
    <col min="6143" max="6143" width="73.7109375" style="1" customWidth="1"/>
    <col min="6144" max="6144" width="12.5703125" style="1" customWidth="1"/>
    <col min="6145" max="6145" width="13.140625" style="1" customWidth="1"/>
    <col min="6146" max="6146" width="13.42578125" style="1" customWidth="1"/>
    <col min="6147" max="6147" width="12.7109375" style="1" customWidth="1"/>
    <col min="6148" max="6148" width="13.5703125" style="1" customWidth="1"/>
    <col min="6149" max="6149" width="16.85546875" style="1" customWidth="1"/>
    <col min="6150" max="6150" width="9.7109375" style="1" customWidth="1"/>
    <col min="6151" max="6151" width="12.7109375" style="1" customWidth="1"/>
    <col min="6152" max="6152" width="14.28515625" style="1" customWidth="1"/>
    <col min="6153" max="6397" width="9.140625" style="1"/>
    <col min="6398" max="6398" width="9.85546875" style="1" customWidth="1"/>
    <col min="6399" max="6399" width="73.7109375" style="1" customWidth="1"/>
    <col min="6400" max="6400" width="12.5703125" style="1" customWidth="1"/>
    <col min="6401" max="6401" width="13.140625" style="1" customWidth="1"/>
    <col min="6402" max="6402" width="13.42578125" style="1" customWidth="1"/>
    <col min="6403" max="6403" width="12.7109375" style="1" customWidth="1"/>
    <col min="6404" max="6404" width="13.5703125" style="1" customWidth="1"/>
    <col min="6405" max="6405" width="16.85546875" style="1" customWidth="1"/>
    <col min="6406" max="6406" width="9.7109375" style="1" customWidth="1"/>
    <col min="6407" max="6407" width="12.7109375" style="1" customWidth="1"/>
    <col min="6408" max="6408" width="14.28515625" style="1" customWidth="1"/>
    <col min="6409" max="6653" width="9.140625" style="1"/>
    <col min="6654" max="6654" width="9.85546875" style="1" customWidth="1"/>
    <col min="6655" max="6655" width="73.7109375" style="1" customWidth="1"/>
    <col min="6656" max="6656" width="12.5703125" style="1" customWidth="1"/>
    <col min="6657" max="6657" width="13.140625" style="1" customWidth="1"/>
    <col min="6658" max="6658" width="13.42578125" style="1" customWidth="1"/>
    <col min="6659" max="6659" width="12.7109375" style="1" customWidth="1"/>
    <col min="6660" max="6660" width="13.5703125" style="1" customWidth="1"/>
    <col min="6661" max="6661" width="16.85546875" style="1" customWidth="1"/>
    <col min="6662" max="6662" width="9.7109375" style="1" customWidth="1"/>
    <col min="6663" max="6663" width="12.7109375" style="1" customWidth="1"/>
    <col min="6664" max="6664" width="14.28515625" style="1" customWidth="1"/>
    <col min="6665" max="6909" width="9.140625" style="1"/>
    <col min="6910" max="6910" width="9.85546875" style="1" customWidth="1"/>
    <col min="6911" max="6911" width="73.7109375" style="1" customWidth="1"/>
    <col min="6912" max="6912" width="12.5703125" style="1" customWidth="1"/>
    <col min="6913" max="6913" width="13.140625" style="1" customWidth="1"/>
    <col min="6914" max="6914" width="13.42578125" style="1" customWidth="1"/>
    <col min="6915" max="6915" width="12.7109375" style="1" customWidth="1"/>
    <col min="6916" max="6916" width="13.5703125" style="1" customWidth="1"/>
    <col min="6917" max="6917" width="16.85546875" style="1" customWidth="1"/>
    <col min="6918" max="6918" width="9.7109375" style="1" customWidth="1"/>
    <col min="6919" max="6919" width="12.7109375" style="1" customWidth="1"/>
    <col min="6920" max="6920" width="14.28515625" style="1" customWidth="1"/>
    <col min="6921" max="7165" width="9.140625" style="1"/>
    <col min="7166" max="7166" width="9.85546875" style="1" customWidth="1"/>
    <col min="7167" max="7167" width="73.7109375" style="1" customWidth="1"/>
    <col min="7168" max="7168" width="12.5703125" style="1" customWidth="1"/>
    <col min="7169" max="7169" width="13.140625" style="1" customWidth="1"/>
    <col min="7170" max="7170" width="13.42578125" style="1" customWidth="1"/>
    <col min="7171" max="7171" width="12.7109375" style="1" customWidth="1"/>
    <col min="7172" max="7172" width="13.5703125" style="1" customWidth="1"/>
    <col min="7173" max="7173" width="16.85546875" style="1" customWidth="1"/>
    <col min="7174" max="7174" width="9.7109375" style="1" customWidth="1"/>
    <col min="7175" max="7175" width="12.7109375" style="1" customWidth="1"/>
    <col min="7176" max="7176" width="14.28515625" style="1" customWidth="1"/>
    <col min="7177" max="7421" width="9.140625" style="1"/>
    <col min="7422" max="7422" width="9.85546875" style="1" customWidth="1"/>
    <col min="7423" max="7423" width="73.7109375" style="1" customWidth="1"/>
    <col min="7424" max="7424" width="12.5703125" style="1" customWidth="1"/>
    <col min="7425" max="7425" width="13.140625" style="1" customWidth="1"/>
    <col min="7426" max="7426" width="13.42578125" style="1" customWidth="1"/>
    <col min="7427" max="7427" width="12.7109375" style="1" customWidth="1"/>
    <col min="7428" max="7428" width="13.5703125" style="1" customWidth="1"/>
    <col min="7429" max="7429" width="16.85546875" style="1" customWidth="1"/>
    <col min="7430" max="7430" width="9.7109375" style="1" customWidth="1"/>
    <col min="7431" max="7431" width="12.7109375" style="1" customWidth="1"/>
    <col min="7432" max="7432" width="14.28515625" style="1" customWidth="1"/>
    <col min="7433" max="7677" width="9.140625" style="1"/>
    <col min="7678" max="7678" width="9.85546875" style="1" customWidth="1"/>
    <col min="7679" max="7679" width="73.7109375" style="1" customWidth="1"/>
    <col min="7680" max="7680" width="12.5703125" style="1" customWidth="1"/>
    <col min="7681" max="7681" width="13.140625" style="1" customWidth="1"/>
    <col min="7682" max="7682" width="13.42578125" style="1" customWidth="1"/>
    <col min="7683" max="7683" width="12.7109375" style="1" customWidth="1"/>
    <col min="7684" max="7684" width="13.5703125" style="1" customWidth="1"/>
    <col min="7685" max="7685" width="16.85546875" style="1" customWidth="1"/>
    <col min="7686" max="7686" width="9.7109375" style="1" customWidth="1"/>
    <col min="7687" max="7687" width="12.7109375" style="1" customWidth="1"/>
    <col min="7688" max="7688" width="14.28515625" style="1" customWidth="1"/>
    <col min="7689" max="7933" width="9.140625" style="1"/>
    <col min="7934" max="7934" width="9.85546875" style="1" customWidth="1"/>
    <col min="7935" max="7935" width="73.7109375" style="1" customWidth="1"/>
    <col min="7936" max="7936" width="12.5703125" style="1" customWidth="1"/>
    <col min="7937" max="7937" width="13.140625" style="1" customWidth="1"/>
    <col min="7938" max="7938" width="13.42578125" style="1" customWidth="1"/>
    <col min="7939" max="7939" width="12.7109375" style="1" customWidth="1"/>
    <col min="7940" max="7940" width="13.5703125" style="1" customWidth="1"/>
    <col min="7941" max="7941" width="16.85546875" style="1" customWidth="1"/>
    <col min="7942" max="7942" width="9.7109375" style="1" customWidth="1"/>
    <col min="7943" max="7943" width="12.7109375" style="1" customWidth="1"/>
    <col min="7944" max="7944" width="14.28515625" style="1" customWidth="1"/>
    <col min="7945" max="8189" width="9.140625" style="1"/>
    <col min="8190" max="8190" width="9.85546875" style="1" customWidth="1"/>
    <col min="8191" max="8191" width="73.7109375" style="1" customWidth="1"/>
    <col min="8192" max="8192" width="12.5703125" style="1" customWidth="1"/>
    <col min="8193" max="8193" width="13.140625" style="1" customWidth="1"/>
    <col min="8194" max="8194" width="13.42578125" style="1" customWidth="1"/>
    <col min="8195" max="8195" width="12.7109375" style="1" customWidth="1"/>
    <col min="8196" max="8196" width="13.5703125" style="1" customWidth="1"/>
    <col min="8197" max="8197" width="16.85546875" style="1" customWidth="1"/>
    <col min="8198" max="8198" width="9.7109375" style="1" customWidth="1"/>
    <col min="8199" max="8199" width="12.7109375" style="1" customWidth="1"/>
    <col min="8200" max="8200" width="14.28515625" style="1" customWidth="1"/>
    <col min="8201" max="8445" width="9.140625" style="1"/>
    <col min="8446" max="8446" width="9.85546875" style="1" customWidth="1"/>
    <col min="8447" max="8447" width="73.7109375" style="1" customWidth="1"/>
    <col min="8448" max="8448" width="12.5703125" style="1" customWidth="1"/>
    <col min="8449" max="8449" width="13.140625" style="1" customWidth="1"/>
    <col min="8450" max="8450" width="13.42578125" style="1" customWidth="1"/>
    <col min="8451" max="8451" width="12.7109375" style="1" customWidth="1"/>
    <col min="8452" max="8452" width="13.5703125" style="1" customWidth="1"/>
    <col min="8453" max="8453" width="16.85546875" style="1" customWidth="1"/>
    <col min="8454" max="8454" width="9.7109375" style="1" customWidth="1"/>
    <col min="8455" max="8455" width="12.7109375" style="1" customWidth="1"/>
    <col min="8456" max="8456" width="14.28515625" style="1" customWidth="1"/>
    <col min="8457" max="8701" width="9.140625" style="1"/>
    <col min="8702" max="8702" width="9.85546875" style="1" customWidth="1"/>
    <col min="8703" max="8703" width="73.7109375" style="1" customWidth="1"/>
    <col min="8704" max="8704" width="12.5703125" style="1" customWidth="1"/>
    <col min="8705" max="8705" width="13.140625" style="1" customWidth="1"/>
    <col min="8706" max="8706" width="13.42578125" style="1" customWidth="1"/>
    <col min="8707" max="8707" width="12.7109375" style="1" customWidth="1"/>
    <col min="8708" max="8708" width="13.5703125" style="1" customWidth="1"/>
    <col min="8709" max="8709" width="16.85546875" style="1" customWidth="1"/>
    <col min="8710" max="8710" width="9.7109375" style="1" customWidth="1"/>
    <col min="8711" max="8711" width="12.7109375" style="1" customWidth="1"/>
    <col min="8712" max="8712" width="14.28515625" style="1" customWidth="1"/>
    <col min="8713" max="8957" width="9.140625" style="1"/>
    <col min="8958" max="8958" width="9.85546875" style="1" customWidth="1"/>
    <col min="8959" max="8959" width="73.7109375" style="1" customWidth="1"/>
    <col min="8960" max="8960" width="12.5703125" style="1" customWidth="1"/>
    <col min="8961" max="8961" width="13.140625" style="1" customWidth="1"/>
    <col min="8962" max="8962" width="13.42578125" style="1" customWidth="1"/>
    <col min="8963" max="8963" width="12.7109375" style="1" customWidth="1"/>
    <col min="8964" max="8964" width="13.5703125" style="1" customWidth="1"/>
    <col min="8965" max="8965" width="16.85546875" style="1" customWidth="1"/>
    <col min="8966" max="8966" width="9.7109375" style="1" customWidth="1"/>
    <col min="8967" max="8967" width="12.7109375" style="1" customWidth="1"/>
    <col min="8968" max="8968" width="14.28515625" style="1" customWidth="1"/>
    <col min="8969" max="9213" width="9.140625" style="1"/>
    <col min="9214" max="9214" width="9.85546875" style="1" customWidth="1"/>
    <col min="9215" max="9215" width="73.7109375" style="1" customWidth="1"/>
    <col min="9216" max="9216" width="12.5703125" style="1" customWidth="1"/>
    <col min="9217" max="9217" width="13.140625" style="1" customWidth="1"/>
    <col min="9218" max="9218" width="13.42578125" style="1" customWidth="1"/>
    <col min="9219" max="9219" width="12.7109375" style="1" customWidth="1"/>
    <col min="9220" max="9220" width="13.5703125" style="1" customWidth="1"/>
    <col min="9221" max="9221" width="16.85546875" style="1" customWidth="1"/>
    <col min="9222" max="9222" width="9.7109375" style="1" customWidth="1"/>
    <col min="9223" max="9223" width="12.7109375" style="1" customWidth="1"/>
    <col min="9224" max="9224" width="14.28515625" style="1" customWidth="1"/>
    <col min="9225" max="9469" width="9.140625" style="1"/>
    <col min="9470" max="9470" width="9.85546875" style="1" customWidth="1"/>
    <col min="9471" max="9471" width="73.7109375" style="1" customWidth="1"/>
    <col min="9472" max="9472" width="12.5703125" style="1" customWidth="1"/>
    <col min="9473" max="9473" width="13.140625" style="1" customWidth="1"/>
    <col min="9474" max="9474" width="13.42578125" style="1" customWidth="1"/>
    <col min="9475" max="9475" width="12.7109375" style="1" customWidth="1"/>
    <col min="9476" max="9476" width="13.5703125" style="1" customWidth="1"/>
    <col min="9477" max="9477" width="16.85546875" style="1" customWidth="1"/>
    <col min="9478" max="9478" width="9.7109375" style="1" customWidth="1"/>
    <col min="9479" max="9479" width="12.7109375" style="1" customWidth="1"/>
    <col min="9480" max="9480" width="14.28515625" style="1" customWidth="1"/>
    <col min="9481" max="9725" width="9.140625" style="1"/>
    <col min="9726" max="9726" width="9.85546875" style="1" customWidth="1"/>
    <col min="9727" max="9727" width="73.7109375" style="1" customWidth="1"/>
    <col min="9728" max="9728" width="12.5703125" style="1" customWidth="1"/>
    <col min="9729" max="9729" width="13.140625" style="1" customWidth="1"/>
    <col min="9730" max="9730" width="13.42578125" style="1" customWidth="1"/>
    <col min="9731" max="9731" width="12.7109375" style="1" customWidth="1"/>
    <col min="9732" max="9732" width="13.5703125" style="1" customWidth="1"/>
    <col min="9733" max="9733" width="16.85546875" style="1" customWidth="1"/>
    <col min="9734" max="9734" width="9.7109375" style="1" customWidth="1"/>
    <col min="9735" max="9735" width="12.7109375" style="1" customWidth="1"/>
    <col min="9736" max="9736" width="14.28515625" style="1" customWidth="1"/>
    <col min="9737" max="9981" width="9.140625" style="1"/>
    <col min="9982" max="9982" width="9.85546875" style="1" customWidth="1"/>
    <col min="9983" max="9983" width="73.7109375" style="1" customWidth="1"/>
    <col min="9984" max="9984" width="12.5703125" style="1" customWidth="1"/>
    <col min="9985" max="9985" width="13.140625" style="1" customWidth="1"/>
    <col min="9986" max="9986" width="13.42578125" style="1" customWidth="1"/>
    <col min="9987" max="9987" width="12.7109375" style="1" customWidth="1"/>
    <col min="9988" max="9988" width="13.5703125" style="1" customWidth="1"/>
    <col min="9989" max="9989" width="16.85546875" style="1" customWidth="1"/>
    <col min="9990" max="9990" width="9.7109375" style="1" customWidth="1"/>
    <col min="9991" max="9991" width="12.7109375" style="1" customWidth="1"/>
    <col min="9992" max="9992" width="14.28515625" style="1" customWidth="1"/>
    <col min="9993" max="10237" width="9.140625" style="1"/>
    <col min="10238" max="10238" width="9.85546875" style="1" customWidth="1"/>
    <col min="10239" max="10239" width="73.7109375" style="1" customWidth="1"/>
    <col min="10240" max="10240" width="12.5703125" style="1" customWidth="1"/>
    <col min="10241" max="10241" width="13.140625" style="1" customWidth="1"/>
    <col min="10242" max="10242" width="13.42578125" style="1" customWidth="1"/>
    <col min="10243" max="10243" width="12.7109375" style="1" customWidth="1"/>
    <col min="10244" max="10244" width="13.5703125" style="1" customWidth="1"/>
    <col min="10245" max="10245" width="16.85546875" style="1" customWidth="1"/>
    <col min="10246" max="10246" width="9.7109375" style="1" customWidth="1"/>
    <col min="10247" max="10247" width="12.7109375" style="1" customWidth="1"/>
    <col min="10248" max="10248" width="14.28515625" style="1" customWidth="1"/>
    <col min="10249" max="10493" width="9.140625" style="1"/>
    <col min="10494" max="10494" width="9.85546875" style="1" customWidth="1"/>
    <col min="10495" max="10495" width="73.7109375" style="1" customWidth="1"/>
    <col min="10496" max="10496" width="12.5703125" style="1" customWidth="1"/>
    <col min="10497" max="10497" width="13.140625" style="1" customWidth="1"/>
    <col min="10498" max="10498" width="13.42578125" style="1" customWidth="1"/>
    <col min="10499" max="10499" width="12.7109375" style="1" customWidth="1"/>
    <col min="10500" max="10500" width="13.5703125" style="1" customWidth="1"/>
    <col min="10501" max="10501" width="16.85546875" style="1" customWidth="1"/>
    <col min="10502" max="10502" width="9.7109375" style="1" customWidth="1"/>
    <col min="10503" max="10503" width="12.7109375" style="1" customWidth="1"/>
    <col min="10504" max="10504" width="14.28515625" style="1" customWidth="1"/>
    <col min="10505" max="10749" width="9.140625" style="1"/>
    <col min="10750" max="10750" width="9.85546875" style="1" customWidth="1"/>
    <col min="10751" max="10751" width="73.7109375" style="1" customWidth="1"/>
    <col min="10752" max="10752" width="12.5703125" style="1" customWidth="1"/>
    <col min="10753" max="10753" width="13.140625" style="1" customWidth="1"/>
    <col min="10754" max="10754" width="13.42578125" style="1" customWidth="1"/>
    <col min="10755" max="10755" width="12.7109375" style="1" customWidth="1"/>
    <col min="10756" max="10756" width="13.5703125" style="1" customWidth="1"/>
    <col min="10757" max="10757" width="16.85546875" style="1" customWidth="1"/>
    <col min="10758" max="10758" width="9.7109375" style="1" customWidth="1"/>
    <col min="10759" max="10759" width="12.7109375" style="1" customWidth="1"/>
    <col min="10760" max="10760" width="14.28515625" style="1" customWidth="1"/>
    <col min="10761" max="11005" width="9.140625" style="1"/>
    <col min="11006" max="11006" width="9.85546875" style="1" customWidth="1"/>
    <col min="11007" max="11007" width="73.7109375" style="1" customWidth="1"/>
    <col min="11008" max="11008" width="12.5703125" style="1" customWidth="1"/>
    <col min="11009" max="11009" width="13.140625" style="1" customWidth="1"/>
    <col min="11010" max="11010" width="13.42578125" style="1" customWidth="1"/>
    <col min="11011" max="11011" width="12.7109375" style="1" customWidth="1"/>
    <col min="11012" max="11012" width="13.5703125" style="1" customWidth="1"/>
    <col min="11013" max="11013" width="16.85546875" style="1" customWidth="1"/>
    <col min="11014" max="11014" width="9.7109375" style="1" customWidth="1"/>
    <col min="11015" max="11015" width="12.7109375" style="1" customWidth="1"/>
    <col min="11016" max="11016" width="14.28515625" style="1" customWidth="1"/>
    <col min="11017" max="11261" width="9.140625" style="1"/>
    <col min="11262" max="11262" width="9.85546875" style="1" customWidth="1"/>
    <col min="11263" max="11263" width="73.7109375" style="1" customWidth="1"/>
    <col min="11264" max="11264" width="12.5703125" style="1" customWidth="1"/>
    <col min="11265" max="11265" width="13.140625" style="1" customWidth="1"/>
    <col min="11266" max="11266" width="13.42578125" style="1" customWidth="1"/>
    <col min="11267" max="11267" width="12.7109375" style="1" customWidth="1"/>
    <col min="11268" max="11268" width="13.5703125" style="1" customWidth="1"/>
    <col min="11269" max="11269" width="16.85546875" style="1" customWidth="1"/>
    <col min="11270" max="11270" width="9.7109375" style="1" customWidth="1"/>
    <col min="11271" max="11271" width="12.7109375" style="1" customWidth="1"/>
    <col min="11272" max="11272" width="14.28515625" style="1" customWidth="1"/>
    <col min="11273" max="11517" width="9.140625" style="1"/>
    <col min="11518" max="11518" width="9.85546875" style="1" customWidth="1"/>
    <col min="11519" max="11519" width="73.7109375" style="1" customWidth="1"/>
    <col min="11520" max="11520" width="12.5703125" style="1" customWidth="1"/>
    <col min="11521" max="11521" width="13.140625" style="1" customWidth="1"/>
    <col min="11522" max="11522" width="13.42578125" style="1" customWidth="1"/>
    <col min="11523" max="11523" width="12.7109375" style="1" customWidth="1"/>
    <col min="11524" max="11524" width="13.5703125" style="1" customWidth="1"/>
    <col min="11525" max="11525" width="16.85546875" style="1" customWidth="1"/>
    <col min="11526" max="11526" width="9.7109375" style="1" customWidth="1"/>
    <col min="11527" max="11527" width="12.7109375" style="1" customWidth="1"/>
    <col min="11528" max="11528" width="14.28515625" style="1" customWidth="1"/>
    <col min="11529" max="11773" width="9.140625" style="1"/>
    <col min="11774" max="11774" width="9.85546875" style="1" customWidth="1"/>
    <col min="11775" max="11775" width="73.7109375" style="1" customWidth="1"/>
    <col min="11776" max="11776" width="12.5703125" style="1" customWidth="1"/>
    <col min="11777" max="11777" width="13.140625" style="1" customWidth="1"/>
    <col min="11778" max="11778" width="13.42578125" style="1" customWidth="1"/>
    <col min="11779" max="11779" width="12.7109375" style="1" customWidth="1"/>
    <col min="11780" max="11780" width="13.5703125" style="1" customWidth="1"/>
    <col min="11781" max="11781" width="16.85546875" style="1" customWidth="1"/>
    <col min="11782" max="11782" width="9.7109375" style="1" customWidth="1"/>
    <col min="11783" max="11783" width="12.7109375" style="1" customWidth="1"/>
    <col min="11784" max="11784" width="14.28515625" style="1" customWidth="1"/>
    <col min="11785" max="12029" width="9.140625" style="1"/>
    <col min="12030" max="12030" width="9.85546875" style="1" customWidth="1"/>
    <col min="12031" max="12031" width="73.7109375" style="1" customWidth="1"/>
    <col min="12032" max="12032" width="12.5703125" style="1" customWidth="1"/>
    <col min="12033" max="12033" width="13.140625" style="1" customWidth="1"/>
    <col min="12034" max="12034" width="13.42578125" style="1" customWidth="1"/>
    <col min="12035" max="12035" width="12.7109375" style="1" customWidth="1"/>
    <col min="12036" max="12036" width="13.5703125" style="1" customWidth="1"/>
    <col min="12037" max="12037" width="16.85546875" style="1" customWidth="1"/>
    <col min="12038" max="12038" width="9.7109375" style="1" customWidth="1"/>
    <col min="12039" max="12039" width="12.7109375" style="1" customWidth="1"/>
    <col min="12040" max="12040" width="14.28515625" style="1" customWidth="1"/>
    <col min="12041" max="12285" width="9.140625" style="1"/>
    <col min="12286" max="12286" width="9.85546875" style="1" customWidth="1"/>
    <col min="12287" max="12287" width="73.7109375" style="1" customWidth="1"/>
    <col min="12288" max="12288" width="12.5703125" style="1" customWidth="1"/>
    <col min="12289" max="12289" width="13.140625" style="1" customWidth="1"/>
    <col min="12290" max="12290" width="13.42578125" style="1" customWidth="1"/>
    <col min="12291" max="12291" width="12.7109375" style="1" customWidth="1"/>
    <col min="12292" max="12292" width="13.5703125" style="1" customWidth="1"/>
    <col min="12293" max="12293" width="16.85546875" style="1" customWidth="1"/>
    <col min="12294" max="12294" width="9.7109375" style="1" customWidth="1"/>
    <col min="12295" max="12295" width="12.7109375" style="1" customWidth="1"/>
    <col min="12296" max="12296" width="14.28515625" style="1" customWidth="1"/>
    <col min="12297" max="12541" width="9.140625" style="1"/>
    <col min="12542" max="12542" width="9.85546875" style="1" customWidth="1"/>
    <col min="12543" max="12543" width="73.7109375" style="1" customWidth="1"/>
    <col min="12544" max="12544" width="12.5703125" style="1" customWidth="1"/>
    <col min="12545" max="12545" width="13.140625" style="1" customWidth="1"/>
    <col min="12546" max="12546" width="13.42578125" style="1" customWidth="1"/>
    <col min="12547" max="12547" width="12.7109375" style="1" customWidth="1"/>
    <col min="12548" max="12548" width="13.5703125" style="1" customWidth="1"/>
    <col min="12549" max="12549" width="16.85546875" style="1" customWidth="1"/>
    <col min="12550" max="12550" width="9.7109375" style="1" customWidth="1"/>
    <col min="12551" max="12551" width="12.7109375" style="1" customWidth="1"/>
    <col min="12552" max="12552" width="14.28515625" style="1" customWidth="1"/>
    <col min="12553" max="12797" width="9.140625" style="1"/>
    <col min="12798" max="12798" width="9.85546875" style="1" customWidth="1"/>
    <col min="12799" max="12799" width="73.7109375" style="1" customWidth="1"/>
    <col min="12800" max="12800" width="12.5703125" style="1" customWidth="1"/>
    <col min="12801" max="12801" width="13.140625" style="1" customWidth="1"/>
    <col min="12802" max="12802" width="13.42578125" style="1" customWidth="1"/>
    <col min="12803" max="12803" width="12.7109375" style="1" customWidth="1"/>
    <col min="12804" max="12804" width="13.5703125" style="1" customWidth="1"/>
    <col min="12805" max="12805" width="16.85546875" style="1" customWidth="1"/>
    <col min="12806" max="12806" width="9.7109375" style="1" customWidth="1"/>
    <col min="12807" max="12807" width="12.7109375" style="1" customWidth="1"/>
    <col min="12808" max="12808" width="14.28515625" style="1" customWidth="1"/>
    <col min="12809" max="13053" width="9.140625" style="1"/>
    <col min="13054" max="13054" width="9.85546875" style="1" customWidth="1"/>
    <col min="13055" max="13055" width="73.7109375" style="1" customWidth="1"/>
    <col min="13056" max="13056" width="12.5703125" style="1" customWidth="1"/>
    <col min="13057" max="13057" width="13.140625" style="1" customWidth="1"/>
    <col min="13058" max="13058" width="13.42578125" style="1" customWidth="1"/>
    <col min="13059" max="13059" width="12.7109375" style="1" customWidth="1"/>
    <col min="13060" max="13060" width="13.5703125" style="1" customWidth="1"/>
    <col min="13061" max="13061" width="16.85546875" style="1" customWidth="1"/>
    <col min="13062" max="13062" width="9.7109375" style="1" customWidth="1"/>
    <col min="13063" max="13063" width="12.7109375" style="1" customWidth="1"/>
    <col min="13064" max="13064" width="14.28515625" style="1" customWidth="1"/>
    <col min="13065" max="13309" width="9.140625" style="1"/>
    <col min="13310" max="13310" width="9.85546875" style="1" customWidth="1"/>
    <col min="13311" max="13311" width="73.7109375" style="1" customWidth="1"/>
    <col min="13312" max="13312" width="12.5703125" style="1" customWidth="1"/>
    <col min="13313" max="13313" width="13.140625" style="1" customWidth="1"/>
    <col min="13314" max="13314" width="13.42578125" style="1" customWidth="1"/>
    <col min="13315" max="13315" width="12.7109375" style="1" customWidth="1"/>
    <col min="13316" max="13316" width="13.5703125" style="1" customWidth="1"/>
    <col min="13317" max="13317" width="16.85546875" style="1" customWidth="1"/>
    <col min="13318" max="13318" width="9.7109375" style="1" customWidth="1"/>
    <col min="13319" max="13319" width="12.7109375" style="1" customWidth="1"/>
    <col min="13320" max="13320" width="14.28515625" style="1" customWidth="1"/>
    <col min="13321" max="13565" width="9.140625" style="1"/>
    <col min="13566" max="13566" width="9.85546875" style="1" customWidth="1"/>
    <col min="13567" max="13567" width="73.7109375" style="1" customWidth="1"/>
    <col min="13568" max="13568" width="12.5703125" style="1" customWidth="1"/>
    <col min="13569" max="13569" width="13.140625" style="1" customWidth="1"/>
    <col min="13570" max="13570" width="13.42578125" style="1" customWidth="1"/>
    <col min="13571" max="13571" width="12.7109375" style="1" customWidth="1"/>
    <col min="13572" max="13572" width="13.5703125" style="1" customWidth="1"/>
    <col min="13573" max="13573" width="16.85546875" style="1" customWidth="1"/>
    <col min="13574" max="13574" width="9.7109375" style="1" customWidth="1"/>
    <col min="13575" max="13575" width="12.7109375" style="1" customWidth="1"/>
    <col min="13576" max="13576" width="14.28515625" style="1" customWidth="1"/>
    <col min="13577" max="13821" width="9.140625" style="1"/>
    <col min="13822" max="13822" width="9.85546875" style="1" customWidth="1"/>
    <col min="13823" max="13823" width="73.7109375" style="1" customWidth="1"/>
    <col min="13824" max="13824" width="12.5703125" style="1" customWidth="1"/>
    <col min="13825" max="13825" width="13.140625" style="1" customWidth="1"/>
    <col min="13826" max="13826" width="13.42578125" style="1" customWidth="1"/>
    <col min="13827" max="13827" width="12.7109375" style="1" customWidth="1"/>
    <col min="13828" max="13828" width="13.5703125" style="1" customWidth="1"/>
    <col min="13829" max="13829" width="16.85546875" style="1" customWidth="1"/>
    <col min="13830" max="13830" width="9.7109375" style="1" customWidth="1"/>
    <col min="13831" max="13831" width="12.7109375" style="1" customWidth="1"/>
    <col min="13832" max="13832" width="14.28515625" style="1" customWidth="1"/>
    <col min="13833" max="14077" width="9.140625" style="1"/>
    <col min="14078" max="14078" width="9.85546875" style="1" customWidth="1"/>
    <col min="14079" max="14079" width="73.7109375" style="1" customWidth="1"/>
    <col min="14080" max="14080" width="12.5703125" style="1" customWidth="1"/>
    <col min="14081" max="14081" width="13.140625" style="1" customWidth="1"/>
    <col min="14082" max="14082" width="13.42578125" style="1" customWidth="1"/>
    <col min="14083" max="14083" width="12.7109375" style="1" customWidth="1"/>
    <col min="14084" max="14084" width="13.5703125" style="1" customWidth="1"/>
    <col min="14085" max="14085" width="16.85546875" style="1" customWidth="1"/>
    <col min="14086" max="14086" width="9.7109375" style="1" customWidth="1"/>
    <col min="14087" max="14087" width="12.7109375" style="1" customWidth="1"/>
    <col min="14088" max="14088" width="14.28515625" style="1" customWidth="1"/>
    <col min="14089" max="14333" width="9.140625" style="1"/>
    <col min="14334" max="14334" width="9.85546875" style="1" customWidth="1"/>
    <col min="14335" max="14335" width="73.7109375" style="1" customWidth="1"/>
    <col min="14336" max="14336" width="12.5703125" style="1" customWidth="1"/>
    <col min="14337" max="14337" width="13.140625" style="1" customWidth="1"/>
    <col min="14338" max="14338" width="13.42578125" style="1" customWidth="1"/>
    <col min="14339" max="14339" width="12.7109375" style="1" customWidth="1"/>
    <col min="14340" max="14340" width="13.5703125" style="1" customWidth="1"/>
    <col min="14341" max="14341" width="16.85546875" style="1" customWidth="1"/>
    <col min="14342" max="14342" width="9.7109375" style="1" customWidth="1"/>
    <col min="14343" max="14343" width="12.7109375" style="1" customWidth="1"/>
    <col min="14344" max="14344" width="14.28515625" style="1" customWidth="1"/>
    <col min="14345" max="14589" width="9.140625" style="1"/>
    <col min="14590" max="14590" width="9.85546875" style="1" customWidth="1"/>
    <col min="14591" max="14591" width="73.7109375" style="1" customWidth="1"/>
    <col min="14592" max="14592" width="12.5703125" style="1" customWidth="1"/>
    <col min="14593" max="14593" width="13.140625" style="1" customWidth="1"/>
    <col min="14594" max="14594" width="13.42578125" style="1" customWidth="1"/>
    <col min="14595" max="14595" width="12.7109375" style="1" customWidth="1"/>
    <col min="14596" max="14596" width="13.5703125" style="1" customWidth="1"/>
    <col min="14597" max="14597" width="16.85546875" style="1" customWidth="1"/>
    <col min="14598" max="14598" width="9.7109375" style="1" customWidth="1"/>
    <col min="14599" max="14599" width="12.7109375" style="1" customWidth="1"/>
    <col min="14600" max="14600" width="14.28515625" style="1" customWidth="1"/>
    <col min="14601" max="14845" width="9.140625" style="1"/>
    <col min="14846" max="14846" width="9.85546875" style="1" customWidth="1"/>
    <col min="14847" max="14847" width="73.7109375" style="1" customWidth="1"/>
    <col min="14848" max="14848" width="12.5703125" style="1" customWidth="1"/>
    <col min="14849" max="14849" width="13.140625" style="1" customWidth="1"/>
    <col min="14850" max="14850" width="13.42578125" style="1" customWidth="1"/>
    <col min="14851" max="14851" width="12.7109375" style="1" customWidth="1"/>
    <col min="14852" max="14852" width="13.5703125" style="1" customWidth="1"/>
    <col min="14853" max="14853" width="16.85546875" style="1" customWidth="1"/>
    <col min="14854" max="14854" width="9.7109375" style="1" customWidth="1"/>
    <col min="14855" max="14855" width="12.7109375" style="1" customWidth="1"/>
    <col min="14856" max="14856" width="14.28515625" style="1" customWidth="1"/>
    <col min="14857" max="15101" width="9.140625" style="1"/>
    <col min="15102" max="15102" width="9.85546875" style="1" customWidth="1"/>
    <col min="15103" max="15103" width="73.7109375" style="1" customWidth="1"/>
    <col min="15104" max="15104" width="12.5703125" style="1" customWidth="1"/>
    <col min="15105" max="15105" width="13.140625" style="1" customWidth="1"/>
    <col min="15106" max="15106" width="13.42578125" style="1" customWidth="1"/>
    <col min="15107" max="15107" width="12.7109375" style="1" customWidth="1"/>
    <col min="15108" max="15108" width="13.5703125" style="1" customWidth="1"/>
    <col min="15109" max="15109" width="16.85546875" style="1" customWidth="1"/>
    <col min="15110" max="15110" width="9.7109375" style="1" customWidth="1"/>
    <col min="15111" max="15111" width="12.7109375" style="1" customWidth="1"/>
    <col min="15112" max="15112" width="14.28515625" style="1" customWidth="1"/>
    <col min="15113" max="15357" width="9.140625" style="1"/>
    <col min="15358" max="15358" width="9.85546875" style="1" customWidth="1"/>
    <col min="15359" max="15359" width="73.7109375" style="1" customWidth="1"/>
    <col min="15360" max="15360" width="12.5703125" style="1" customWidth="1"/>
    <col min="15361" max="15361" width="13.140625" style="1" customWidth="1"/>
    <col min="15362" max="15362" width="13.42578125" style="1" customWidth="1"/>
    <col min="15363" max="15363" width="12.7109375" style="1" customWidth="1"/>
    <col min="15364" max="15364" width="13.5703125" style="1" customWidth="1"/>
    <col min="15365" max="15365" width="16.85546875" style="1" customWidth="1"/>
    <col min="15366" max="15366" width="9.7109375" style="1" customWidth="1"/>
    <col min="15367" max="15367" width="12.7109375" style="1" customWidth="1"/>
    <col min="15368" max="15368" width="14.28515625" style="1" customWidth="1"/>
    <col min="15369" max="15613" width="9.140625" style="1"/>
    <col min="15614" max="15614" width="9.85546875" style="1" customWidth="1"/>
    <col min="15615" max="15615" width="73.7109375" style="1" customWidth="1"/>
    <col min="15616" max="15616" width="12.5703125" style="1" customWidth="1"/>
    <col min="15617" max="15617" width="13.140625" style="1" customWidth="1"/>
    <col min="15618" max="15618" width="13.42578125" style="1" customWidth="1"/>
    <col min="15619" max="15619" width="12.7109375" style="1" customWidth="1"/>
    <col min="15620" max="15620" width="13.5703125" style="1" customWidth="1"/>
    <col min="15621" max="15621" width="16.85546875" style="1" customWidth="1"/>
    <col min="15622" max="15622" width="9.7109375" style="1" customWidth="1"/>
    <col min="15623" max="15623" width="12.7109375" style="1" customWidth="1"/>
    <col min="15624" max="15624" width="14.28515625" style="1" customWidth="1"/>
    <col min="15625" max="15869" width="9.140625" style="1"/>
    <col min="15870" max="15870" width="9.85546875" style="1" customWidth="1"/>
    <col min="15871" max="15871" width="73.7109375" style="1" customWidth="1"/>
    <col min="15872" max="15872" width="12.5703125" style="1" customWidth="1"/>
    <col min="15873" max="15873" width="13.140625" style="1" customWidth="1"/>
    <col min="15874" max="15874" width="13.42578125" style="1" customWidth="1"/>
    <col min="15875" max="15875" width="12.7109375" style="1" customWidth="1"/>
    <col min="15876" max="15876" width="13.5703125" style="1" customWidth="1"/>
    <col min="15877" max="15877" width="16.85546875" style="1" customWidth="1"/>
    <col min="15878" max="15878" width="9.7109375" style="1" customWidth="1"/>
    <col min="15879" max="15879" width="12.7109375" style="1" customWidth="1"/>
    <col min="15880" max="15880" width="14.28515625" style="1" customWidth="1"/>
    <col min="15881" max="16125" width="9.140625" style="1"/>
    <col min="16126" max="16126" width="9.85546875" style="1" customWidth="1"/>
    <col min="16127" max="16127" width="73.7109375" style="1" customWidth="1"/>
    <col min="16128" max="16128" width="12.5703125" style="1" customWidth="1"/>
    <col min="16129" max="16129" width="13.140625" style="1" customWidth="1"/>
    <col min="16130" max="16130" width="13.42578125" style="1" customWidth="1"/>
    <col min="16131" max="16131" width="12.7109375" style="1" customWidth="1"/>
    <col min="16132" max="16132" width="13.5703125" style="1" customWidth="1"/>
    <col min="16133" max="16133" width="16.85546875" style="1" customWidth="1"/>
    <col min="16134" max="16134" width="9.7109375" style="1" customWidth="1"/>
    <col min="16135" max="16135" width="12.7109375" style="1" customWidth="1"/>
    <col min="16136" max="16136" width="14.28515625" style="1" customWidth="1"/>
    <col min="16137" max="16379" width="9.140625" style="1"/>
    <col min="16380" max="16384" width="9.140625" style="1" customWidth="1"/>
  </cols>
  <sheetData>
    <row r="1" spans="1:11" x14ac:dyDescent="0.2">
      <c r="I1" s="58"/>
      <c r="J1" s="2"/>
      <c r="K1" s="2"/>
    </row>
    <row r="2" spans="1:11" ht="18.75" x14ac:dyDescent="0.3">
      <c r="B2" s="3" t="s">
        <v>0</v>
      </c>
      <c r="C2" s="4"/>
      <c r="D2" s="4"/>
      <c r="E2" s="4"/>
      <c r="F2" s="4"/>
      <c r="G2" s="4"/>
      <c r="H2" s="4"/>
      <c r="I2" s="59"/>
      <c r="J2" s="4"/>
      <c r="K2" s="4"/>
    </row>
    <row r="3" spans="1:11" ht="15.75" x14ac:dyDescent="0.25">
      <c r="B3" s="230"/>
      <c r="C3" s="231"/>
      <c r="D3" s="231"/>
      <c r="E3" s="231"/>
      <c r="F3" s="231"/>
      <c r="G3" s="232"/>
      <c r="H3" s="27"/>
      <c r="I3" s="60"/>
      <c r="J3" s="27"/>
      <c r="K3" s="27"/>
    </row>
    <row r="4" spans="1:11" ht="15.75" x14ac:dyDescent="0.2">
      <c r="B4" s="233" t="s">
        <v>1</v>
      </c>
      <c r="C4" s="233"/>
      <c r="D4" s="233"/>
      <c r="E4" s="233"/>
      <c r="F4" s="233"/>
      <c r="G4" s="233"/>
      <c r="H4" s="5"/>
      <c r="I4" s="61"/>
      <c r="J4" s="5"/>
      <c r="K4" s="5"/>
    </row>
    <row r="5" spans="1:11" ht="127.5" x14ac:dyDescent="0.2">
      <c r="A5" s="6" t="s">
        <v>2</v>
      </c>
      <c r="B5" s="7" t="s">
        <v>3</v>
      </c>
      <c r="C5" s="8" t="s">
        <v>482</v>
      </c>
      <c r="D5" s="6" t="s">
        <v>486</v>
      </c>
      <c r="E5" s="6" t="s">
        <v>4</v>
      </c>
      <c r="F5" s="6" t="s">
        <v>487</v>
      </c>
      <c r="G5" s="6" t="s">
        <v>488</v>
      </c>
      <c r="H5" s="9" t="s">
        <v>5</v>
      </c>
      <c r="I5" s="6" t="s">
        <v>489</v>
      </c>
      <c r="J5" s="9" t="s">
        <v>6</v>
      </c>
      <c r="K5" s="8" t="s">
        <v>7</v>
      </c>
    </row>
    <row r="6" spans="1:11" x14ac:dyDescent="0.2">
      <c r="A6" s="10" t="s">
        <v>785</v>
      </c>
      <c r="B6" s="10">
        <v>2</v>
      </c>
      <c r="C6" s="10">
        <v>3</v>
      </c>
      <c r="D6" s="10">
        <v>4</v>
      </c>
      <c r="E6" s="10">
        <v>5</v>
      </c>
      <c r="F6" s="10">
        <v>6</v>
      </c>
      <c r="G6" s="10">
        <v>7</v>
      </c>
      <c r="H6" s="10">
        <v>8</v>
      </c>
      <c r="I6" s="62">
        <v>9</v>
      </c>
      <c r="J6" s="10">
        <v>10</v>
      </c>
      <c r="K6" s="10">
        <v>11</v>
      </c>
    </row>
    <row r="7" spans="1:11" ht="30" hidden="1" x14ac:dyDescent="0.25">
      <c r="A7" s="28">
        <v>1</v>
      </c>
      <c r="B7" s="29" t="s">
        <v>100</v>
      </c>
      <c r="C7" s="30"/>
      <c r="D7" s="31"/>
      <c r="E7" s="31"/>
      <c r="F7" s="31"/>
      <c r="G7" s="31"/>
      <c r="H7" s="31"/>
      <c r="I7" s="63"/>
      <c r="J7" s="31"/>
      <c r="K7" s="32"/>
    </row>
    <row r="8" spans="1:11" ht="15" hidden="1" x14ac:dyDescent="0.2">
      <c r="A8" s="33" t="s">
        <v>101</v>
      </c>
      <c r="B8" s="34" t="s">
        <v>8</v>
      </c>
      <c r="C8" s="35"/>
      <c r="D8" s="22"/>
      <c r="E8" s="22"/>
      <c r="F8" s="22"/>
      <c r="G8" s="22"/>
      <c r="H8" s="22"/>
      <c r="I8" s="55"/>
      <c r="J8" s="22"/>
      <c r="K8" s="22"/>
    </row>
    <row r="9" spans="1:11" ht="30" hidden="1" x14ac:dyDescent="0.2">
      <c r="A9" s="33" t="s">
        <v>102</v>
      </c>
      <c r="B9" s="36" t="s">
        <v>103</v>
      </c>
      <c r="C9" s="33">
        <v>0.25</v>
      </c>
      <c r="D9" s="14">
        <f>прил.2!I9</f>
        <v>86.352703385548253</v>
      </c>
      <c r="E9" s="12">
        <f>D9*30.2/100</f>
        <v>26.078516422435573</v>
      </c>
      <c r="F9" s="12">
        <f>прил.3!I9</f>
        <v>0</v>
      </c>
      <c r="G9" s="12">
        <f>прил.4!F9</f>
        <v>0</v>
      </c>
      <c r="H9" s="12">
        <f>C9*SUM(D9:G9)</f>
        <v>28.107804951995956</v>
      </c>
      <c r="I9" s="11">
        <f>прил.9!C115</f>
        <v>0.76646072489461137</v>
      </c>
      <c r="J9" s="14">
        <f>H9*I9</f>
        <v>21.543528558703166</v>
      </c>
      <c r="K9" s="14">
        <f>H9+J9</f>
        <v>49.651333510699118</v>
      </c>
    </row>
    <row r="10" spans="1:11" ht="30" hidden="1" x14ac:dyDescent="0.2">
      <c r="A10" s="33" t="s">
        <v>185</v>
      </c>
      <c r="B10" s="36" t="s">
        <v>104</v>
      </c>
      <c r="C10" s="33">
        <v>0.25</v>
      </c>
      <c r="D10" s="14">
        <f>прил.2!I10</f>
        <v>86.352703385548253</v>
      </c>
      <c r="E10" s="12">
        <f t="shared" ref="E10:E72" si="0">D10*30.2/100</f>
        <v>26.078516422435573</v>
      </c>
      <c r="F10" s="12">
        <f>прил.3!I10</f>
        <v>0</v>
      </c>
      <c r="G10" s="12">
        <f>прил.4!F10</f>
        <v>0</v>
      </c>
      <c r="H10" s="12">
        <f>C10*SUM(D10:G10)</f>
        <v>28.107804951995956</v>
      </c>
      <c r="I10" s="13">
        <f>прил.9!C115</f>
        <v>0.76646072489461137</v>
      </c>
      <c r="J10" s="14">
        <f>H10*I10</f>
        <v>21.543528558703166</v>
      </c>
      <c r="K10" s="14">
        <f>H10+J10</f>
        <v>49.651333510699118</v>
      </c>
    </row>
    <row r="11" spans="1:11" ht="30" hidden="1" x14ac:dyDescent="0.2">
      <c r="A11" s="33" t="s">
        <v>186</v>
      </c>
      <c r="B11" s="36" t="s">
        <v>105</v>
      </c>
      <c r="C11" s="33">
        <v>0.25</v>
      </c>
      <c r="D11" s="14">
        <f>прил.2!I11</f>
        <v>86.352703385548253</v>
      </c>
      <c r="E11" s="12">
        <f t="shared" si="0"/>
        <v>26.078516422435573</v>
      </c>
      <c r="F11" s="12">
        <f>прил.3!I11</f>
        <v>0</v>
      </c>
      <c r="G11" s="12">
        <f>прил.4!F11</f>
        <v>0</v>
      </c>
      <c r="H11" s="12">
        <f t="shared" ref="H11:H28" si="1">C11*SUM(D11:G11)</f>
        <v>28.107804951995956</v>
      </c>
      <c r="I11" s="13">
        <f>прил.9!C115</f>
        <v>0.76646072489461137</v>
      </c>
      <c r="J11" s="14">
        <f t="shared" ref="J11:J28" si="2">H11*I11</f>
        <v>21.543528558703166</v>
      </c>
      <c r="K11" s="14">
        <f t="shared" ref="K11:K45" si="3">H11+J11</f>
        <v>49.651333510699118</v>
      </c>
    </row>
    <row r="12" spans="1:11" ht="30" hidden="1" x14ac:dyDescent="0.2">
      <c r="A12" s="33" t="s">
        <v>187</v>
      </c>
      <c r="B12" s="36" t="s">
        <v>106</v>
      </c>
      <c r="C12" s="33">
        <v>0.24</v>
      </c>
      <c r="D12" s="14">
        <f>прил.2!I12</f>
        <v>86.352703385548253</v>
      </c>
      <c r="E12" s="12">
        <f t="shared" si="0"/>
        <v>26.078516422435573</v>
      </c>
      <c r="F12" s="12">
        <f>прил.3!I12</f>
        <v>0</v>
      </c>
      <c r="G12" s="12">
        <f>прил.4!F12</f>
        <v>0</v>
      </c>
      <c r="H12" s="12">
        <f t="shared" si="1"/>
        <v>26.983492753916117</v>
      </c>
      <c r="I12" s="13">
        <f>прил.9!C115</f>
        <v>0.76646072489461137</v>
      </c>
      <c r="J12" s="14">
        <f t="shared" si="2"/>
        <v>20.681787416355039</v>
      </c>
      <c r="K12" s="14">
        <f t="shared" si="3"/>
        <v>47.66528017027116</v>
      </c>
    </row>
    <row r="13" spans="1:11" ht="30" hidden="1" x14ac:dyDescent="0.2">
      <c r="A13" s="33" t="s">
        <v>107</v>
      </c>
      <c r="B13" s="36" t="s">
        <v>108</v>
      </c>
      <c r="C13" s="33">
        <v>0.5</v>
      </c>
      <c r="D13" s="14">
        <f>прил.2!I13</f>
        <v>86.352703385548253</v>
      </c>
      <c r="E13" s="12">
        <f t="shared" si="0"/>
        <v>26.078516422435573</v>
      </c>
      <c r="F13" s="12">
        <f>прил.3!I13</f>
        <v>0</v>
      </c>
      <c r="G13" s="12">
        <f>прил.4!F13</f>
        <v>0</v>
      </c>
      <c r="H13" s="12">
        <f t="shared" si="1"/>
        <v>56.215609903991911</v>
      </c>
      <c r="I13" s="13">
        <f>прил.9!C115</f>
        <v>0.76646072489461137</v>
      </c>
      <c r="J13" s="14">
        <f t="shared" si="2"/>
        <v>43.087057117406331</v>
      </c>
      <c r="K13" s="14">
        <f t="shared" si="3"/>
        <v>99.302667021398236</v>
      </c>
    </row>
    <row r="14" spans="1:11" ht="15" hidden="1" x14ac:dyDescent="0.2">
      <c r="A14" s="33" t="s">
        <v>109</v>
      </c>
      <c r="B14" s="36" t="s">
        <v>110</v>
      </c>
      <c r="C14" s="33">
        <v>0.33</v>
      </c>
      <c r="D14" s="14">
        <f>прил.2!I14</f>
        <v>86.352703385548253</v>
      </c>
      <c r="E14" s="12">
        <f t="shared" si="0"/>
        <v>26.078516422435573</v>
      </c>
      <c r="F14" s="12">
        <f>прил.3!I14</f>
        <v>0</v>
      </c>
      <c r="G14" s="12">
        <f>прил.4!F14</f>
        <v>0</v>
      </c>
      <c r="H14" s="12">
        <f t="shared" si="1"/>
        <v>37.10230253663466</v>
      </c>
      <c r="I14" s="13">
        <f>прил.9!C115</f>
        <v>0.76646072489461137</v>
      </c>
      <c r="J14" s="14">
        <f t="shared" si="2"/>
        <v>28.437457697488181</v>
      </c>
      <c r="K14" s="14">
        <f t="shared" si="3"/>
        <v>65.539760234122838</v>
      </c>
    </row>
    <row r="15" spans="1:11" ht="30" hidden="1" x14ac:dyDescent="0.2">
      <c r="A15" s="33" t="s">
        <v>111</v>
      </c>
      <c r="B15" s="36" t="s">
        <v>112</v>
      </c>
      <c r="C15" s="33">
        <v>0.4</v>
      </c>
      <c r="D15" s="14">
        <f>прил.2!I15</f>
        <v>86.352703385548253</v>
      </c>
      <c r="E15" s="12">
        <f t="shared" si="0"/>
        <v>26.078516422435573</v>
      </c>
      <c r="F15" s="12">
        <f>прил.3!I15</f>
        <v>0</v>
      </c>
      <c r="G15" s="12">
        <f>прил.4!F15</f>
        <v>0</v>
      </c>
      <c r="H15" s="12">
        <f t="shared" si="1"/>
        <v>44.972487923193533</v>
      </c>
      <c r="I15" s="13">
        <f>прил.9!C115</f>
        <v>0.76646072489461137</v>
      </c>
      <c r="J15" s="14">
        <f t="shared" si="2"/>
        <v>34.469645693925074</v>
      </c>
      <c r="K15" s="14">
        <f t="shared" si="3"/>
        <v>79.4421336171186</v>
      </c>
    </row>
    <row r="16" spans="1:11" ht="15" hidden="1" x14ac:dyDescent="0.2">
      <c r="A16" s="33" t="s">
        <v>113</v>
      </c>
      <c r="B16" s="36" t="s">
        <v>114</v>
      </c>
      <c r="C16" s="33">
        <v>0.43</v>
      </c>
      <c r="D16" s="14">
        <f>прил.2!I16</f>
        <v>86.352703385548253</v>
      </c>
      <c r="E16" s="12">
        <f t="shared" si="0"/>
        <v>26.078516422435573</v>
      </c>
      <c r="F16" s="12">
        <f>прил.3!I16</f>
        <v>0</v>
      </c>
      <c r="G16" s="12">
        <f>прил.4!F16</f>
        <v>0</v>
      </c>
      <c r="H16" s="12">
        <f t="shared" si="1"/>
        <v>48.345424517433045</v>
      </c>
      <c r="I16" s="13">
        <f>прил.9!C115</f>
        <v>0.76646072489461137</v>
      </c>
      <c r="J16" s="14">
        <f t="shared" si="2"/>
        <v>37.05486912096945</v>
      </c>
      <c r="K16" s="14">
        <f t="shared" si="3"/>
        <v>85.400293638402502</v>
      </c>
    </row>
    <row r="17" spans="1:11" ht="15" hidden="1" x14ac:dyDescent="0.2">
      <c r="A17" s="33" t="s">
        <v>115</v>
      </c>
      <c r="B17" s="36" t="s">
        <v>116</v>
      </c>
      <c r="C17" s="33">
        <v>0.13</v>
      </c>
      <c r="D17" s="14">
        <f>прил.2!I17</f>
        <v>86.352703385548253</v>
      </c>
      <c r="E17" s="12">
        <f t="shared" si="0"/>
        <v>26.078516422435573</v>
      </c>
      <c r="F17" s="12">
        <f>прил.3!I17</f>
        <v>0</v>
      </c>
      <c r="G17" s="12">
        <f>прил.4!F17</f>
        <v>0</v>
      </c>
      <c r="H17" s="12">
        <f t="shared" si="1"/>
        <v>14.616058575037897</v>
      </c>
      <c r="I17" s="13">
        <f>прил.9!C115</f>
        <v>0.76646072489461137</v>
      </c>
      <c r="J17" s="14">
        <f t="shared" si="2"/>
        <v>11.202634850525648</v>
      </c>
      <c r="K17" s="14">
        <f t="shared" si="3"/>
        <v>25.818693425563545</v>
      </c>
    </row>
    <row r="18" spans="1:11" ht="15" hidden="1" x14ac:dyDescent="0.2">
      <c r="A18" s="33" t="s">
        <v>117</v>
      </c>
      <c r="B18" s="36" t="s">
        <v>118</v>
      </c>
      <c r="C18" s="33">
        <v>0.15</v>
      </c>
      <c r="D18" s="14">
        <f>прил.2!I18</f>
        <v>86.352703385548253</v>
      </c>
      <c r="E18" s="12">
        <f t="shared" si="0"/>
        <v>26.078516422435573</v>
      </c>
      <c r="F18" s="12">
        <f>прил.3!I18</f>
        <v>0</v>
      </c>
      <c r="G18" s="12">
        <f>прил.4!F18</f>
        <v>0</v>
      </c>
      <c r="H18" s="12">
        <f t="shared" si="1"/>
        <v>16.864682971197574</v>
      </c>
      <c r="I18" s="13">
        <f>прил.9!C115</f>
        <v>0.76646072489461137</v>
      </c>
      <c r="J18" s="14">
        <f t="shared" si="2"/>
        <v>12.926117135221901</v>
      </c>
      <c r="K18" s="14">
        <f t="shared" si="3"/>
        <v>29.790800106419475</v>
      </c>
    </row>
    <row r="19" spans="1:11" ht="15" hidden="1" x14ac:dyDescent="0.2">
      <c r="A19" s="33" t="s">
        <v>119</v>
      </c>
      <c r="B19" s="36" t="s">
        <v>120</v>
      </c>
      <c r="C19" s="33">
        <v>0.5</v>
      </c>
      <c r="D19" s="14">
        <f>прил.2!I19</f>
        <v>86.352703385548253</v>
      </c>
      <c r="E19" s="12">
        <f t="shared" si="0"/>
        <v>26.078516422435573</v>
      </c>
      <c r="F19" s="12">
        <f>прил.3!I19</f>
        <v>0</v>
      </c>
      <c r="G19" s="12">
        <f>прил.4!F19</f>
        <v>0</v>
      </c>
      <c r="H19" s="12">
        <f t="shared" si="1"/>
        <v>56.215609903991911</v>
      </c>
      <c r="I19" s="13">
        <f>прил.9!C115</f>
        <v>0.76646072489461137</v>
      </c>
      <c r="J19" s="14">
        <f t="shared" si="2"/>
        <v>43.087057117406331</v>
      </c>
      <c r="K19" s="14">
        <f t="shared" si="3"/>
        <v>99.302667021398236</v>
      </c>
    </row>
    <row r="20" spans="1:11" ht="30" hidden="1" x14ac:dyDescent="0.2">
      <c r="A20" s="33" t="s">
        <v>121</v>
      </c>
      <c r="B20" s="36" t="s">
        <v>122</v>
      </c>
      <c r="C20" s="33">
        <v>0.5</v>
      </c>
      <c r="D20" s="14">
        <f>прил.2!I20</f>
        <v>86.352703385548253</v>
      </c>
      <c r="E20" s="12">
        <f t="shared" si="0"/>
        <v>26.078516422435573</v>
      </c>
      <c r="F20" s="12">
        <f>прил.3!I20</f>
        <v>0</v>
      </c>
      <c r="G20" s="12">
        <f>прил.4!F20</f>
        <v>0</v>
      </c>
      <c r="H20" s="12">
        <f t="shared" si="1"/>
        <v>56.215609903991911</v>
      </c>
      <c r="I20" s="13">
        <f>прил.9!C115</f>
        <v>0.76646072489461137</v>
      </c>
      <c r="J20" s="14">
        <f t="shared" si="2"/>
        <v>43.087057117406331</v>
      </c>
      <c r="K20" s="14">
        <f t="shared" si="3"/>
        <v>99.302667021398236</v>
      </c>
    </row>
    <row r="21" spans="1:11" ht="15" hidden="1" x14ac:dyDescent="0.25">
      <c r="A21" s="33" t="s">
        <v>188</v>
      </c>
      <c r="B21" s="37" t="s">
        <v>184</v>
      </c>
      <c r="C21" s="33">
        <v>0.21</v>
      </c>
      <c r="D21" s="14">
        <f>прил.2!I21</f>
        <v>86.352703385548253</v>
      </c>
      <c r="E21" s="12">
        <f t="shared" si="0"/>
        <v>26.078516422435573</v>
      </c>
      <c r="F21" s="12">
        <f>прил.3!I21</f>
        <v>0</v>
      </c>
      <c r="G21" s="12">
        <f>прил.4!F21</f>
        <v>0</v>
      </c>
      <c r="H21" s="12">
        <f t="shared" si="1"/>
        <v>23.610556159676602</v>
      </c>
      <c r="I21" s="13">
        <f>прил.9!C115</f>
        <v>0.76646072489461137</v>
      </c>
      <c r="J21" s="14">
        <f t="shared" si="2"/>
        <v>18.09656398931066</v>
      </c>
      <c r="K21" s="14">
        <f t="shared" si="3"/>
        <v>41.707120148987258</v>
      </c>
    </row>
    <row r="22" spans="1:11" ht="30" hidden="1" x14ac:dyDescent="0.2">
      <c r="A22" s="33" t="s">
        <v>123</v>
      </c>
      <c r="B22" s="36" t="s">
        <v>124</v>
      </c>
      <c r="C22" s="33">
        <v>0.42</v>
      </c>
      <c r="D22" s="14">
        <f>прил.2!I22</f>
        <v>86.352703385548253</v>
      </c>
      <c r="E22" s="12">
        <f t="shared" si="0"/>
        <v>26.078516422435573</v>
      </c>
      <c r="F22" s="12">
        <f>прил.3!I22</f>
        <v>0</v>
      </c>
      <c r="G22" s="12">
        <f>прил.4!F22</f>
        <v>0</v>
      </c>
      <c r="H22" s="12">
        <f t="shared" si="1"/>
        <v>47.221112319353203</v>
      </c>
      <c r="I22" s="13">
        <f>прил.9!C115</f>
        <v>0.76646072489461137</v>
      </c>
      <c r="J22" s="14">
        <f t="shared" si="2"/>
        <v>36.19312797862132</v>
      </c>
      <c r="K22" s="14">
        <f t="shared" si="3"/>
        <v>83.414240297974516</v>
      </c>
    </row>
    <row r="23" spans="1:11" ht="30" hidden="1" x14ac:dyDescent="0.2">
      <c r="A23" s="33" t="s">
        <v>125</v>
      </c>
      <c r="B23" s="36" t="s">
        <v>126</v>
      </c>
      <c r="C23" s="33">
        <v>0.33</v>
      </c>
      <c r="D23" s="14">
        <f>прил.2!I23</f>
        <v>86.352703385548253</v>
      </c>
      <c r="E23" s="12">
        <f t="shared" si="0"/>
        <v>26.078516422435573</v>
      </c>
      <c r="F23" s="12">
        <f>прил.3!I23</f>
        <v>0</v>
      </c>
      <c r="G23" s="12">
        <f>прил.4!F23</f>
        <v>0</v>
      </c>
      <c r="H23" s="12">
        <f t="shared" si="1"/>
        <v>37.10230253663466</v>
      </c>
      <c r="I23" s="13">
        <f>прил.9!C115</f>
        <v>0.76646072489461137</v>
      </c>
      <c r="J23" s="14">
        <f t="shared" si="2"/>
        <v>28.437457697488181</v>
      </c>
      <c r="K23" s="14">
        <f t="shared" si="3"/>
        <v>65.539760234122838</v>
      </c>
    </row>
    <row r="24" spans="1:11" ht="15" hidden="1" x14ac:dyDescent="0.2">
      <c r="A24" s="33" t="s">
        <v>127</v>
      </c>
      <c r="B24" s="36" t="s">
        <v>128</v>
      </c>
      <c r="C24" s="33">
        <v>0.25</v>
      </c>
      <c r="D24" s="14">
        <f>прил.2!I24</f>
        <v>86.352703385548253</v>
      </c>
      <c r="E24" s="12">
        <f t="shared" si="0"/>
        <v>26.078516422435573</v>
      </c>
      <c r="F24" s="12">
        <f>прил.3!I24</f>
        <v>0</v>
      </c>
      <c r="G24" s="12">
        <f>прил.4!F24</f>
        <v>0</v>
      </c>
      <c r="H24" s="12">
        <f t="shared" si="1"/>
        <v>28.107804951995956</v>
      </c>
      <c r="I24" s="13">
        <f>прил.9!C115</f>
        <v>0.76646072489461137</v>
      </c>
      <c r="J24" s="14">
        <f t="shared" si="2"/>
        <v>21.543528558703166</v>
      </c>
      <c r="K24" s="14">
        <f t="shared" si="3"/>
        <v>49.651333510699118</v>
      </c>
    </row>
    <row r="25" spans="1:11" ht="30" hidden="1" x14ac:dyDescent="0.2">
      <c r="A25" s="33" t="s">
        <v>129</v>
      </c>
      <c r="B25" s="36" t="s">
        <v>130</v>
      </c>
      <c r="C25" s="33">
        <v>0.23</v>
      </c>
      <c r="D25" s="14">
        <f>прил.2!I25</f>
        <v>86.352703385548253</v>
      </c>
      <c r="E25" s="12">
        <f t="shared" si="0"/>
        <v>26.078516422435573</v>
      </c>
      <c r="F25" s="12">
        <f>прил.3!I25</f>
        <v>0</v>
      </c>
      <c r="G25" s="12">
        <f>прил.4!F25</f>
        <v>0</v>
      </c>
      <c r="H25" s="12">
        <f t="shared" si="1"/>
        <v>25.859180555836279</v>
      </c>
      <c r="I25" s="13">
        <f>прил.9!C115</f>
        <v>0.76646072489461137</v>
      </c>
      <c r="J25" s="14">
        <f t="shared" si="2"/>
        <v>19.820046274006913</v>
      </c>
      <c r="K25" s="14">
        <f t="shared" si="3"/>
        <v>45.679226829843188</v>
      </c>
    </row>
    <row r="26" spans="1:11" ht="15" hidden="1" x14ac:dyDescent="0.2">
      <c r="A26" s="33" t="s">
        <v>131</v>
      </c>
      <c r="B26" s="36" t="s">
        <v>132</v>
      </c>
      <c r="C26" s="33">
        <v>0.57999999999999996</v>
      </c>
      <c r="D26" s="14">
        <f>прил.2!I26</f>
        <v>86.352703385548253</v>
      </c>
      <c r="E26" s="12">
        <f t="shared" si="0"/>
        <v>26.078516422435573</v>
      </c>
      <c r="F26" s="12">
        <f>прил.3!I26</f>
        <v>0</v>
      </c>
      <c r="G26" s="12">
        <f>прил.4!F26</f>
        <v>0</v>
      </c>
      <c r="H26" s="12">
        <f t="shared" si="1"/>
        <v>65.210107488630612</v>
      </c>
      <c r="I26" s="13">
        <f>прил.9!C115</f>
        <v>0.76646072489461137</v>
      </c>
      <c r="J26" s="14">
        <f t="shared" si="2"/>
        <v>49.980986256191343</v>
      </c>
      <c r="K26" s="14">
        <f t="shared" si="3"/>
        <v>115.19109374482196</v>
      </c>
    </row>
    <row r="27" spans="1:11" ht="15" hidden="1" x14ac:dyDescent="0.2">
      <c r="A27" s="33" t="s">
        <v>133</v>
      </c>
      <c r="B27" s="36" t="s">
        <v>134</v>
      </c>
      <c r="C27" s="33">
        <v>2.83</v>
      </c>
      <c r="D27" s="14">
        <f>прил.2!I27</f>
        <v>86.352703385548253</v>
      </c>
      <c r="E27" s="12">
        <f t="shared" si="0"/>
        <v>26.078516422435573</v>
      </c>
      <c r="F27" s="12">
        <f>прил.3!I27</f>
        <v>0</v>
      </c>
      <c r="G27" s="12">
        <f>прил.4!F27</f>
        <v>0</v>
      </c>
      <c r="H27" s="12">
        <f t="shared" si="1"/>
        <v>318.18035205659424</v>
      </c>
      <c r="I27" s="13">
        <f>прил.9!C115</f>
        <v>0.76646072489461137</v>
      </c>
      <c r="J27" s="14">
        <f t="shared" si="2"/>
        <v>243.87274328451988</v>
      </c>
      <c r="K27" s="14">
        <f t="shared" si="3"/>
        <v>562.05309534111416</v>
      </c>
    </row>
    <row r="28" spans="1:11" ht="30" hidden="1" x14ac:dyDescent="0.2">
      <c r="A28" s="33" t="s">
        <v>135</v>
      </c>
      <c r="B28" s="36" t="s">
        <v>136</v>
      </c>
      <c r="C28" s="33">
        <v>0.67</v>
      </c>
      <c r="D28" s="14">
        <f>прил.2!I28</f>
        <v>86.352703385548253</v>
      </c>
      <c r="E28" s="12">
        <f t="shared" si="0"/>
        <v>26.078516422435573</v>
      </c>
      <c r="F28" s="12">
        <f>прил.3!I28</f>
        <v>0</v>
      </c>
      <c r="G28" s="12">
        <f>прил.4!F28</f>
        <v>0</v>
      </c>
      <c r="H28" s="12">
        <f t="shared" si="1"/>
        <v>75.328917271349169</v>
      </c>
      <c r="I28" s="13">
        <f>прил.9!C115</f>
        <v>0.76646072489461137</v>
      </c>
      <c r="J28" s="14">
        <f t="shared" si="2"/>
        <v>57.736656537324492</v>
      </c>
      <c r="K28" s="14">
        <f t="shared" si="3"/>
        <v>133.06557380867366</v>
      </c>
    </row>
    <row r="29" spans="1:11" ht="15" hidden="1" x14ac:dyDescent="0.2">
      <c r="A29" s="33" t="s">
        <v>137</v>
      </c>
      <c r="B29" s="36" t="s">
        <v>138</v>
      </c>
      <c r="C29" s="33">
        <v>0.33</v>
      </c>
      <c r="D29" s="14">
        <f>прил.2!I29</f>
        <v>86.352703385548253</v>
      </c>
      <c r="E29" s="12">
        <f t="shared" si="0"/>
        <v>26.078516422435573</v>
      </c>
      <c r="F29" s="12">
        <f>прил.3!I29</f>
        <v>0</v>
      </c>
      <c r="G29" s="12">
        <f>прил.4!F29</f>
        <v>0</v>
      </c>
      <c r="H29" s="12">
        <f t="shared" ref="H29" si="4">C29*SUM(D29:G29)</f>
        <v>37.10230253663466</v>
      </c>
      <c r="I29" s="13">
        <f>прил.9!C115</f>
        <v>0.76646072489461137</v>
      </c>
      <c r="J29" s="14">
        <f t="shared" ref="J29" si="5">H29*I29</f>
        <v>28.437457697488181</v>
      </c>
      <c r="K29" s="14">
        <f t="shared" ref="K29" si="6">H29+J29</f>
        <v>65.539760234122838</v>
      </c>
    </row>
    <row r="30" spans="1:11" ht="30" hidden="1" x14ac:dyDescent="0.2">
      <c r="A30" s="33" t="s">
        <v>9</v>
      </c>
      <c r="B30" s="36" t="s">
        <v>10</v>
      </c>
      <c r="C30" s="14"/>
      <c r="D30" s="14"/>
      <c r="E30" s="14"/>
      <c r="F30" s="12"/>
      <c r="G30" s="12"/>
      <c r="H30" s="14"/>
      <c r="I30" s="14"/>
      <c r="J30" s="14"/>
      <c r="K30" s="14"/>
    </row>
    <row r="31" spans="1:11" ht="15" hidden="1" x14ac:dyDescent="0.2">
      <c r="A31" s="33" t="s">
        <v>11</v>
      </c>
      <c r="B31" s="36" t="s">
        <v>139</v>
      </c>
      <c r="C31" s="33">
        <v>7.0000000000000007E-2</v>
      </c>
      <c r="D31" s="14">
        <f>прил.2!I31</f>
        <v>0</v>
      </c>
      <c r="E31" s="12">
        <f t="shared" si="0"/>
        <v>0</v>
      </c>
      <c r="F31" s="12">
        <f>прил.3!I31</f>
        <v>0</v>
      </c>
      <c r="G31" s="12">
        <f>прил.4!F31</f>
        <v>0</v>
      </c>
      <c r="H31" s="12">
        <f t="shared" ref="H31:H45" si="7">C31*SUM(D31:G31)</f>
        <v>0</v>
      </c>
      <c r="I31" s="13">
        <f>прил.9!C115</f>
        <v>0.76646072489461137</v>
      </c>
      <c r="J31" s="14">
        <f t="shared" ref="J31:J45" si="8">H31*I31</f>
        <v>0</v>
      </c>
      <c r="K31" s="14">
        <f t="shared" si="3"/>
        <v>0</v>
      </c>
    </row>
    <row r="32" spans="1:11" ht="15" hidden="1" x14ac:dyDescent="0.2">
      <c r="A32" s="33" t="s">
        <v>12</v>
      </c>
      <c r="B32" s="36" t="s">
        <v>13</v>
      </c>
      <c r="C32" s="33">
        <v>0.15</v>
      </c>
      <c r="D32" s="14">
        <f>прил.2!I32</f>
        <v>0</v>
      </c>
      <c r="E32" s="12">
        <f t="shared" si="0"/>
        <v>0</v>
      </c>
      <c r="F32" s="12">
        <f>прил.3!I32</f>
        <v>0</v>
      </c>
      <c r="G32" s="12">
        <f>прил.4!F32</f>
        <v>0</v>
      </c>
      <c r="H32" s="12">
        <f t="shared" si="7"/>
        <v>0</v>
      </c>
      <c r="I32" s="13">
        <f>прил.9!C115</f>
        <v>0.76646072489461137</v>
      </c>
      <c r="J32" s="14">
        <f t="shared" si="8"/>
        <v>0</v>
      </c>
      <c r="K32" s="14">
        <f t="shared" si="3"/>
        <v>0</v>
      </c>
    </row>
    <row r="33" spans="1:180" ht="15" hidden="1" x14ac:dyDescent="0.2">
      <c r="A33" s="33" t="s">
        <v>14</v>
      </c>
      <c r="B33" s="36" t="s">
        <v>73</v>
      </c>
      <c r="C33" s="33">
        <v>0.08</v>
      </c>
      <c r="D33" s="14">
        <f>прил.2!I33</f>
        <v>0</v>
      </c>
      <c r="E33" s="12">
        <f t="shared" si="0"/>
        <v>0</v>
      </c>
      <c r="F33" s="12">
        <f>прил.3!I33</f>
        <v>0</v>
      </c>
      <c r="G33" s="12">
        <f>прил.4!F33</f>
        <v>0</v>
      </c>
      <c r="H33" s="12">
        <f t="shared" si="7"/>
        <v>0</v>
      </c>
      <c r="I33" s="13">
        <f>прил.9!C115</f>
        <v>0.76646072489461137</v>
      </c>
      <c r="J33" s="14">
        <f t="shared" si="8"/>
        <v>0</v>
      </c>
      <c r="K33" s="14">
        <f t="shared" si="3"/>
        <v>0</v>
      </c>
    </row>
    <row r="34" spans="1:180" ht="15" hidden="1" x14ac:dyDescent="0.2">
      <c r="A34" s="33" t="s">
        <v>15</v>
      </c>
      <c r="B34" s="36" t="s">
        <v>54</v>
      </c>
      <c r="C34" s="33">
        <v>0.15</v>
      </c>
      <c r="D34" s="14">
        <f>прил.2!I34</f>
        <v>0</v>
      </c>
      <c r="E34" s="12">
        <f t="shared" si="0"/>
        <v>0</v>
      </c>
      <c r="F34" s="12">
        <f>прил.3!I34</f>
        <v>0</v>
      </c>
      <c r="G34" s="12">
        <f>прил.4!F34</f>
        <v>0</v>
      </c>
      <c r="H34" s="12">
        <f t="shared" si="7"/>
        <v>0</v>
      </c>
      <c r="I34" s="13">
        <f>прил.9!C115</f>
        <v>0.76646072489461137</v>
      </c>
      <c r="J34" s="14">
        <f t="shared" si="8"/>
        <v>0</v>
      </c>
      <c r="K34" s="14">
        <f t="shared" si="3"/>
        <v>0</v>
      </c>
    </row>
    <row r="35" spans="1:180" ht="15" hidden="1" x14ac:dyDescent="0.2">
      <c r="A35" s="33" t="s">
        <v>16</v>
      </c>
      <c r="B35" s="36" t="s">
        <v>50</v>
      </c>
      <c r="C35" s="33">
        <v>0.12</v>
      </c>
      <c r="D35" s="14">
        <f>прил.2!I35</f>
        <v>0</v>
      </c>
      <c r="E35" s="12">
        <f t="shared" si="0"/>
        <v>0</v>
      </c>
      <c r="F35" s="12">
        <f>прил.3!I35</f>
        <v>0</v>
      </c>
      <c r="G35" s="12">
        <f>прил.4!F35</f>
        <v>0</v>
      </c>
      <c r="H35" s="12">
        <f t="shared" si="7"/>
        <v>0</v>
      </c>
      <c r="I35" s="13">
        <f>прил.9!C115</f>
        <v>0.76646072489461137</v>
      </c>
      <c r="J35" s="14">
        <f t="shared" si="8"/>
        <v>0</v>
      </c>
      <c r="K35" s="14">
        <f t="shared" si="3"/>
        <v>0</v>
      </c>
    </row>
    <row r="36" spans="1:180" ht="15" hidden="1" x14ac:dyDescent="0.2">
      <c r="A36" s="33" t="s">
        <v>17</v>
      </c>
      <c r="B36" s="36" t="s">
        <v>75</v>
      </c>
      <c r="C36" s="33">
        <v>0.1</v>
      </c>
      <c r="D36" s="14">
        <f>прил.2!I36</f>
        <v>0</v>
      </c>
      <c r="E36" s="12">
        <f t="shared" si="0"/>
        <v>0</v>
      </c>
      <c r="F36" s="12">
        <f>прил.3!I36</f>
        <v>0</v>
      </c>
      <c r="G36" s="12">
        <f>прил.4!F36</f>
        <v>0</v>
      </c>
      <c r="H36" s="12">
        <f t="shared" si="7"/>
        <v>0</v>
      </c>
      <c r="I36" s="13">
        <f>прил.9!C115</f>
        <v>0.76646072489461137</v>
      </c>
      <c r="J36" s="14">
        <f t="shared" si="8"/>
        <v>0</v>
      </c>
      <c r="K36" s="14">
        <f t="shared" si="3"/>
        <v>0</v>
      </c>
    </row>
    <row r="37" spans="1:180" ht="15" hidden="1" x14ac:dyDescent="0.2">
      <c r="A37" s="33" t="s">
        <v>18</v>
      </c>
      <c r="B37" s="36" t="s">
        <v>140</v>
      </c>
      <c r="C37" s="33">
        <v>0.15</v>
      </c>
      <c r="D37" s="14">
        <f>прил.2!I37</f>
        <v>0</v>
      </c>
      <c r="E37" s="12">
        <f t="shared" si="0"/>
        <v>0</v>
      </c>
      <c r="F37" s="12">
        <f>прил.3!I37</f>
        <v>0</v>
      </c>
      <c r="G37" s="12">
        <f>прил.4!F37</f>
        <v>0</v>
      </c>
      <c r="H37" s="12">
        <f t="shared" ref="H37" si="9">C37*SUM(D37:G37)</f>
        <v>0</v>
      </c>
      <c r="I37" s="13">
        <f>прил.9!C115</f>
        <v>0.76646072489461137</v>
      </c>
      <c r="J37" s="14">
        <f t="shared" ref="J37" si="10">H37*I37</f>
        <v>0</v>
      </c>
      <c r="K37" s="14">
        <f t="shared" ref="K37" si="11">H37+J37</f>
        <v>0</v>
      </c>
    </row>
    <row r="38" spans="1:180" ht="15" hidden="1" x14ac:dyDescent="0.2">
      <c r="A38" s="33" t="s">
        <v>19</v>
      </c>
      <c r="B38" s="36" t="s">
        <v>76</v>
      </c>
      <c r="C38" s="33">
        <v>0.18</v>
      </c>
      <c r="D38" s="14">
        <f>прил.2!I38</f>
        <v>0</v>
      </c>
      <c r="E38" s="12">
        <f t="shared" si="0"/>
        <v>0</v>
      </c>
      <c r="F38" s="12">
        <f>прил.3!I38</f>
        <v>0</v>
      </c>
      <c r="G38" s="12">
        <f>прил.4!F38</f>
        <v>0</v>
      </c>
      <c r="H38" s="12">
        <f t="shared" si="7"/>
        <v>0</v>
      </c>
      <c r="I38" s="13">
        <f>прил.9!C115</f>
        <v>0.76646072489461137</v>
      </c>
      <c r="J38" s="14">
        <f t="shared" si="8"/>
        <v>0</v>
      </c>
      <c r="K38" s="14">
        <f t="shared" si="3"/>
        <v>0</v>
      </c>
    </row>
    <row r="39" spans="1:180" ht="15" hidden="1" x14ac:dyDescent="0.2">
      <c r="A39" s="33" t="s">
        <v>20</v>
      </c>
      <c r="B39" s="36" t="s">
        <v>77</v>
      </c>
      <c r="C39" s="33">
        <v>0.1</v>
      </c>
      <c r="D39" s="14">
        <f>прил.2!I39</f>
        <v>0</v>
      </c>
      <c r="E39" s="12">
        <f t="shared" si="0"/>
        <v>0</v>
      </c>
      <c r="F39" s="12">
        <f>прил.3!I39</f>
        <v>0</v>
      </c>
      <c r="G39" s="12">
        <f>прил.4!F39</f>
        <v>0</v>
      </c>
      <c r="H39" s="12">
        <f t="shared" si="7"/>
        <v>0</v>
      </c>
      <c r="I39" s="13">
        <f>прил.9!C115</f>
        <v>0.76646072489461137</v>
      </c>
      <c r="J39" s="14">
        <f t="shared" si="8"/>
        <v>0</v>
      </c>
      <c r="K39" s="14">
        <f t="shared" si="3"/>
        <v>0</v>
      </c>
    </row>
    <row r="40" spans="1:180" ht="15" hidden="1" x14ac:dyDescent="0.2">
      <c r="A40" s="33" t="s">
        <v>21</v>
      </c>
      <c r="B40" s="36" t="s">
        <v>78</v>
      </c>
      <c r="C40" s="33">
        <v>0.15</v>
      </c>
      <c r="D40" s="14">
        <f>прил.2!I40</f>
        <v>0</v>
      </c>
      <c r="E40" s="12">
        <f t="shared" si="0"/>
        <v>0</v>
      </c>
      <c r="F40" s="12">
        <f>прил.3!I40</f>
        <v>0</v>
      </c>
      <c r="G40" s="12">
        <f>прил.4!F40</f>
        <v>0</v>
      </c>
      <c r="H40" s="12">
        <f t="shared" ref="H40" si="12">C40*SUM(D40:G40)</f>
        <v>0</v>
      </c>
      <c r="I40" s="13">
        <f>прил.9!C115</f>
        <v>0.76646072489461137</v>
      </c>
      <c r="J40" s="14">
        <f t="shared" ref="J40" si="13">H40*I40</f>
        <v>0</v>
      </c>
      <c r="K40" s="14">
        <f t="shared" ref="K40" si="14">H40+J40</f>
        <v>0</v>
      </c>
    </row>
    <row r="41" spans="1:180" s="38" customFormat="1" ht="15" hidden="1" x14ac:dyDescent="0.2">
      <c r="A41" s="33" t="s">
        <v>22</v>
      </c>
      <c r="B41" s="36" t="s">
        <v>141</v>
      </c>
      <c r="C41" s="33">
        <v>1</v>
      </c>
      <c r="D41" s="14">
        <f>прил.2!I41</f>
        <v>0</v>
      </c>
      <c r="E41" s="12">
        <f t="shared" si="0"/>
        <v>0</v>
      </c>
      <c r="F41" s="12">
        <f>прил.3!I41</f>
        <v>0</v>
      </c>
      <c r="G41" s="12">
        <f>прил.4!F41</f>
        <v>0</v>
      </c>
      <c r="H41" s="15">
        <f t="shared" si="7"/>
        <v>0</v>
      </c>
      <c r="I41" s="16">
        <f>прил.9!C115</f>
        <v>0.76646072489461137</v>
      </c>
      <c r="J41" s="17">
        <f t="shared" si="8"/>
        <v>0</v>
      </c>
      <c r="K41" s="14">
        <f t="shared" si="3"/>
        <v>0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</row>
    <row r="42" spans="1:180" s="38" customFormat="1" ht="15" hidden="1" x14ac:dyDescent="0.2">
      <c r="A42" s="33" t="s">
        <v>23</v>
      </c>
      <c r="B42" s="36" t="s">
        <v>79</v>
      </c>
      <c r="C42" s="33">
        <v>0.45</v>
      </c>
      <c r="D42" s="14">
        <f>прил.2!I42</f>
        <v>0</v>
      </c>
      <c r="E42" s="12">
        <f t="shared" si="0"/>
        <v>0</v>
      </c>
      <c r="F42" s="12">
        <f>прил.3!I42</f>
        <v>0</v>
      </c>
      <c r="G42" s="12">
        <f>прил.4!F42</f>
        <v>0</v>
      </c>
      <c r="H42" s="15">
        <f t="shared" si="7"/>
        <v>0</v>
      </c>
      <c r="I42" s="16">
        <f>прил.9!C115</f>
        <v>0.76646072489461137</v>
      </c>
      <c r="J42" s="17">
        <f t="shared" si="8"/>
        <v>0</v>
      </c>
      <c r="K42" s="14">
        <f t="shared" si="3"/>
        <v>0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</row>
    <row r="43" spans="1:180" s="38" customFormat="1" ht="30" hidden="1" x14ac:dyDescent="0.2">
      <c r="A43" s="33" t="s">
        <v>24</v>
      </c>
      <c r="B43" s="36" t="s">
        <v>80</v>
      </c>
      <c r="C43" s="33">
        <v>0.16</v>
      </c>
      <c r="D43" s="14">
        <f>прил.2!I43</f>
        <v>0</v>
      </c>
      <c r="E43" s="12">
        <f t="shared" si="0"/>
        <v>0</v>
      </c>
      <c r="F43" s="12">
        <f>прил.3!I43</f>
        <v>0</v>
      </c>
      <c r="G43" s="12">
        <f>прил.4!F43</f>
        <v>0</v>
      </c>
      <c r="H43" s="15">
        <f t="shared" si="7"/>
        <v>0</v>
      </c>
      <c r="I43" s="16">
        <f>прил.9!C115</f>
        <v>0.76646072489461137</v>
      </c>
      <c r="J43" s="17">
        <f t="shared" si="8"/>
        <v>0</v>
      </c>
      <c r="K43" s="14">
        <f t="shared" si="3"/>
        <v>0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</row>
    <row r="44" spans="1:180" s="38" customFormat="1" ht="15" hidden="1" x14ac:dyDescent="0.2">
      <c r="A44" s="33" t="s">
        <v>25</v>
      </c>
      <c r="B44" s="36" t="s">
        <v>81</v>
      </c>
      <c r="C44" s="33">
        <v>0.15</v>
      </c>
      <c r="D44" s="14">
        <f>прил.2!I44</f>
        <v>0</v>
      </c>
      <c r="E44" s="12">
        <f t="shared" si="0"/>
        <v>0</v>
      </c>
      <c r="F44" s="12">
        <f>прил.3!I44</f>
        <v>0</v>
      </c>
      <c r="G44" s="12">
        <f>прил.4!F44</f>
        <v>0</v>
      </c>
      <c r="H44" s="15">
        <f t="shared" si="7"/>
        <v>0</v>
      </c>
      <c r="I44" s="16">
        <f>прил.9!C115</f>
        <v>0.76646072489461137</v>
      </c>
      <c r="J44" s="17">
        <f t="shared" si="8"/>
        <v>0</v>
      </c>
      <c r="K44" s="14">
        <f t="shared" si="3"/>
        <v>0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</row>
    <row r="45" spans="1:180" ht="15" hidden="1" x14ac:dyDescent="0.2">
      <c r="A45" s="33" t="s">
        <v>26</v>
      </c>
      <c r="B45" s="36" t="s">
        <v>82</v>
      </c>
      <c r="C45" s="33">
        <v>0.1</v>
      </c>
      <c r="D45" s="14">
        <f>прил.2!I45</f>
        <v>0</v>
      </c>
      <c r="E45" s="12">
        <f t="shared" si="0"/>
        <v>0</v>
      </c>
      <c r="F45" s="12">
        <f>прил.3!I45</f>
        <v>0</v>
      </c>
      <c r="G45" s="12">
        <f>прил.4!F45</f>
        <v>0</v>
      </c>
      <c r="H45" s="15">
        <f t="shared" si="7"/>
        <v>0</v>
      </c>
      <c r="I45" s="13">
        <f>прил.9!C115</f>
        <v>0.76646072489461137</v>
      </c>
      <c r="J45" s="17">
        <f t="shared" si="8"/>
        <v>0</v>
      </c>
      <c r="K45" s="14">
        <f t="shared" si="3"/>
        <v>0</v>
      </c>
    </row>
    <row r="46" spans="1:180" ht="15" hidden="1" x14ac:dyDescent="0.2">
      <c r="A46" s="33" t="s">
        <v>142</v>
      </c>
      <c r="B46" s="36" t="s">
        <v>143</v>
      </c>
      <c r="C46" s="33">
        <v>0.1</v>
      </c>
      <c r="D46" s="14">
        <f>прил.2!I46</f>
        <v>0</v>
      </c>
      <c r="E46" s="12">
        <f t="shared" si="0"/>
        <v>0</v>
      </c>
      <c r="F46" s="12">
        <f>прил.3!I46</f>
        <v>0</v>
      </c>
      <c r="G46" s="12">
        <f>прил.4!F46</f>
        <v>0</v>
      </c>
      <c r="H46" s="15">
        <f t="shared" ref="H46:H48" si="15">C46*SUM(D46:G46)</f>
        <v>0</v>
      </c>
      <c r="I46" s="13">
        <f>прил.9!C115</f>
        <v>0.76646072489461137</v>
      </c>
      <c r="J46" s="17">
        <f t="shared" ref="J46:J48" si="16">H46*I46</f>
        <v>0</v>
      </c>
      <c r="K46" s="14">
        <f t="shared" ref="K46:K48" si="17">H46+J46</f>
        <v>0</v>
      </c>
    </row>
    <row r="47" spans="1:180" ht="15" hidden="1" x14ac:dyDescent="0.2">
      <c r="A47" s="33" t="s">
        <v>27</v>
      </c>
      <c r="B47" s="36" t="s">
        <v>83</v>
      </c>
      <c r="C47" s="33">
        <v>0.08</v>
      </c>
      <c r="D47" s="14">
        <f>прил.2!I47</f>
        <v>0</v>
      </c>
      <c r="E47" s="12">
        <f t="shared" si="0"/>
        <v>0</v>
      </c>
      <c r="F47" s="12">
        <f>прил.3!I47</f>
        <v>0</v>
      </c>
      <c r="G47" s="12">
        <f>прил.4!F47</f>
        <v>0</v>
      </c>
      <c r="H47" s="15">
        <f t="shared" si="15"/>
        <v>0</v>
      </c>
      <c r="I47" s="13">
        <f>прил.9!C115</f>
        <v>0.76646072489461137</v>
      </c>
      <c r="J47" s="17">
        <f t="shared" si="16"/>
        <v>0</v>
      </c>
      <c r="K47" s="14">
        <f t="shared" si="17"/>
        <v>0</v>
      </c>
    </row>
    <row r="48" spans="1:180" ht="15" hidden="1" x14ac:dyDescent="0.2">
      <c r="A48" s="33" t="s">
        <v>28</v>
      </c>
      <c r="B48" s="36" t="s">
        <v>144</v>
      </c>
      <c r="C48" s="33">
        <v>0.18</v>
      </c>
      <c r="D48" s="14">
        <f>прил.2!I48</f>
        <v>0</v>
      </c>
      <c r="E48" s="12">
        <f t="shared" si="0"/>
        <v>0</v>
      </c>
      <c r="F48" s="12">
        <f>прил.3!I48</f>
        <v>0</v>
      </c>
      <c r="G48" s="12">
        <f>прил.4!F48</f>
        <v>0</v>
      </c>
      <c r="H48" s="15">
        <f t="shared" si="15"/>
        <v>0</v>
      </c>
      <c r="I48" s="13">
        <f>прил.9!C115</f>
        <v>0.76646072489461137</v>
      </c>
      <c r="J48" s="17">
        <f t="shared" si="16"/>
        <v>0</v>
      </c>
      <c r="K48" s="14">
        <f t="shared" si="17"/>
        <v>0</v>
      </c>
    </row>
    <row r="49" spans="1:11" ht="30" hidden="1" x14ac:dyDescent="0.2">
      <c r="A49" s="33" t="s">
        <v>29</v>
      </c>
      <c r="B49" s="36" t="s">
        <v>30</v>
      </c>
      <c r="C49" s="33">
        <v>0.8</v>
      </c>
      <c r="D49" s="14">
        <f>прил.2!I49</f>
        <v>65.111672561899951</v>
      </c>
      <c r="E49" s="12">
        <f t="shared" si="0"/>
        <v>19.663725113693786</v>
      </c>
      <c r="F49" s="12">
        <f>прил.3!I49</f>
        <v>0</v>
      </c>
      <c r="G49" s="12">
        <f>прил.4!F49</f>
        <v>0</v>
      </c>
      <c r="H49" s="15">
        <f t="shared" ref="H49:H66" si="18">C49*SUM(D49:G49)</f>
        <v>67.820318140474996</v>
      </c>
      <c r="I49" s="16">
        <f>прил.9!C115</f>
        <v>0.76646072489461137</v>
      </c>
      <c r="J49" s="17">
        <f t="shared" ref="J49:J66" si="19">H49*I49</f>
        <v>51.981610204531627</v>
      </c>
      <c r="K49" s="17">
        <f t="shared" ref="K49:K79" si="20">H49+J49</f>
        <v>119.80192834500662</v>
      </c>
    </row>
    <row r="50" spans="1:11" ht="15" hidden="1" x14ac:dyDescent="0.2">
      <c r="A50" s="33" t="s">
        <v>31</v>
      </c>
      <c r="B50" s="34" t="s">
        <v>32</v>
      </c>
      <c r="C50" s="33"/>
      <c r="D50" s="14"/>
      <c r="E50" s="12"/>
      <c r="F50" s="12"/>
      <c r="G50" s="12"/>
      <c r="H50" s="12"/>
      <c r="I50" s="13"/>
      <c r="J50" s="14"/>
      <c r="K50" s="14"/>
    </row>
    <row r="51" spans="1:11" ht="30" hidden="1" x14ac:dyDescent="0.2">
      <c r="A51" s="33" t="s">
        <v>33</v>
      </c>
      <c r="B51" s="36" t="s">
        <v>86</v>
      </c>
      <c r="C51" s="33"/>
      <c r="D51" s="14"/>
      <c r="E51" s="12"/>
      <c r="F51" s="12"/>
      <c r="G51" s="12"/>
      <c r="H51" s="12"/>
      <c r="I51" s="13"/>
      <c r="J51" s="14"/>
      <c r="K51" s="14"/>
    </row>
    <row r="52" spans="1:11" ht="30" hidden="1" x14ac:dyDescent="0.2">
      <c r="A52" s="33" t="s">
        <v>145</v>
      </c>
      <c r="B52" s="36" t="s">
        <v>146</v>
      </c>
      <c r="C52" s="41">
        <v>1</v>
      </c>
      <c r="D52" s="14">
        <f>прил.2!I52</f>
        <v>0</v>
      </c>
      <c r="E52" s="12">
        <f t="shared" si="0"/>
        <v>0</v>
      </c>
      <c r="F52" s="12">
        <f>прил.3!I52</f>
        <v>0</v>
      </c>
      <c r="G52" s="12">
        <f>прил.4!F52</f>
        <v>0</v>
      </c>
      <c r="H52" s="12">
        <f t="shared" si="18"/>
        <v>0</v>
      </c>
      <c r="I52" s="13">
        <f>прил.9!C115</f>
        <v>0.76646072489461137</v>
      </c>
      <c r="J52" s="14">
        <f t="shared" si="19"/>
        <v>0</v>
      </c>
      <c r="K52" s="14">
        <f t="shared" si="20"/>
        <v>0</v>
      </c>
    </row>
    <row r="53" spans="1:11" ht="30" hidden="1" x14ac:dyDescent="0.2">
      <c r="A53" s="33" t="s">
        <v>34</v>
      </c>
      <c r="B53" s="36" t="s">
        <v>147</v>
      </c>
      <c r="C53" s="41">
        <v>0.66</v>
      </c>
      <c r="D53" s="14">
        <f>прил.2!I53</f>
        <v>0</v>
      </c>
      <c r="E53" s="12">
        <f t="shared" si="0"/>
        <v>0</v>
      </c>
      <c r="F53" s="12">
        <f>прил.3!I53</f>
        <v>0</v>
      </c>
      <c r="G53" s="12">
        <f>прил.4!F53</f>
        <v>0</v>
      </c>
      <c r="H53" s="12">
        <f t="shared" si="18"/>
        <v>0</v>
      </c>
      <c r="I53" s="13">
        <f>прил.9!C115</f>
        <v>0.76646072489461137</v>
      </c>
      <c r="J53" s="14">
        <f t="shared" si="19"/>
        <v>0</v>
      </c>
      <c r="K53" s="14">
        <f t="shared" si="20"/>
        <v>0</v>
      </c>
    </row>
    <row r="54" spans="1:11" ht="15" hidden="1" x14ac:dyDescent="0.2">
      <c r="A54" s="33" t="s">
        <v>35</v>
      </c>
      <c r="B54" s="36" t="s">
        <v>89</v>
      </c>
      <c r="C54" s="41">
        <v>0.36</v>
      </c>
      <c r="D54" s="14">
        <f>прил.2!I54</f>
        <v>0</v>
      </c>
      <c r="E54" s="12">
        <f t="shared" si="0"/>
        <v>0</v>
      </c>
      <c r="F54" s="12">
        <f>прил.3!I54</f>
        <v>0</v>
      </c>
      <c r="G54" s="12">
        <f>прил.4!F54</f>
        <v>0</v>
      </c>
      <c r="H54" s="12">
        <f t="shared" si="18"/>
        <v>0</v>
      </c>
      <c r="I54" s="13">
        <f>прил.9!C115</f>
        <v>0.76646072489461137</v>
      </c>
      <c r="J54" s="14">
        <f t="shared" si="19"/>
        <v>0</v>
      </c>
      <c r="K54" s="14">
        <f t="shared" si="20"/>
        <v>0</v>
      </c>
    </row>
    <row r="55" spans="1:11" ht="30" hidden="1" x14ac:dyDescent="0.2">
      <c r="A55" s="33" t="s">
        <v>36</v>
      </c>
      <c r="B55" s="36" t="s">
        <v>148</v>
      </c>
      <c r="C55" s="41">
        <v>0.15</v>
      </c>
      <c r="D55" s="14">
        <f>прил.2!I55</f>
        <v>0</v>
      </c>
      <c r="E55" s="12">
        <f t="shared" si="0"/>
        <v>0</v>
      </c>
      <c r="F55" s="12">
        <f>прил.3!I55</f>
        <v>0</v>
      </c>
      <c r="G55" s="12">
        <f>прил.4!F55</f>
        <v>0</v>
      </c>
      <c r="H55" s="12">
        <f t="shared" si="18"/>
        <v>0</v>
      </c>
      <c r="I55" s="13">
        <f>прил.9!C115</f>
        <v>0.76646072489461137</v>
      </c>
      <c r="J55" s="14">
        <f t="shared" si="19"/>
        <v>0</v>
      </c>
      <c r="K55" s="14">
        <f t="shared" si="20"/>
        <v>0</v>
      </c>
    </row>
    <row r="56" spans="1:11" ht="30" hidden="1" x14ac:dyDescent="0.2">
      <c r="A56" s="33" t="s">
        <v>37</v>
      </c>
      <c r="B56" s="36" t="s">
        <v>88</v>
      </c>
      <c r="C56" s="41">
        <v>0.64</v>
      </c>
      <c r="D56" s="14">
        <f>прил.2!I56</f>
        <v>0</v>
      </c>
      <c r="E56" s="12">
        <f t="shared" si="0"/>
        <v>0</v>
      </c>
      <c r="F56" s="12">
        <f>прил.3!I56</f>
        <v>0</v>
      </c>
      <c r="G56" s="12">
        <f>прил.4!F56</f>
        <v>0</v>
      </c>
      <c r="H56" s="12">
        <f t="shared" si="18"/>
        <v>0</v>
      </c>
      <c r="I56" s="13">
        <f>прил.9!C115</f>
        <v>0.76646072489461137</v>
      </c>
      <c r="J56" s="14">
        <f t="shared" si="19"/>
        <v>0</v>
      </c>
      <c r="K56" s="14">
        <f t="shared" si="20"/>
        <v>0</v>
      </c>
    </row>
    <row r="57" spans="1:11" ht="15" hidden="1" x14ac:dyDescent="0.2">
      <c r="A57" s="33" t="s">
        <v>149</v>
      </c>
      <c r="B57" s="36" t="s">
        <v>150</v>
      </c>
      <c r="C57" s="41">
        <v>0.92</v>
      </c>
      <c r="D57" s="14">
        <f>прил.2!I57</f>
        <v>0</v>
      </c>
      <c r="E57" s="12">
        <f t="shared" si="0"/>
        <v>0</v>
      </c>
      <c r="F57" s="12">
        <f>прил.3!I57</f>
        <v>0</v>
      </c>
      <c r="G57" s="12">
        <f>прил.4!F57</f>
        <v>0</v>
      </c>
      <c r="H57" s="12">
        <f t="shared" si="18"/>
        <v>0</v>
      </c>
      <c r="I57" s="13">
        <f>прил.9!C115</f>
        <v>0.76646072489461137</v>
      </c>
      <c r="J57" s="14">
        <f t="shared" si="19"/>
        <v>0</v>
      </c>
      <c r="K57" s="14">
        <f t="shared" si="20"/>
        <v>0</v>
      </c>
    </row>
    <row r="58" spans="1:11" ht="15" hidden="1" x14ac:dyDescent="0.2">
      <c r="A58" s="33" t="s">
        <v>151</v>
      </c>
      <c r="B58" s="36" t="s">
        <v>152</v>
      </c>
      <c r="C58" s="41">
        <v>0.57999999999999996</v>
      </c>
      <c r="D58" s="14">
        <f>прил.2!I58</f>
        <v>0</v>
      </c>
      <c r="E58" s="12">
        <f t="shared" si="0"/>
        <v>0</v>
      </c>
      <c r="F58" s="12">
        <f>прил.3!I58</f>
        <v>0</v>
      </c>
      <c r="G58" s="12">
        <f>прил.4!F58</f>
        <v>0</v>
      </c>
      <c r="H58" s="12">
        <f t="shared" si="18"/>
        <v>0</v>
      </c>
      <c r="I58" s="13">
        <f>прил.9!C115</f>
        <v>0.76646072489461137</v>
      </c>
      <c r="J58" s="14">
        <f t="shared" si="19"/>
        <v>0</v>
      </c>
      <c r="K58" s="14">
        <f t="shared" si="20"/>
        <v>0</v>
      </c>
    </row>
    <row r="59" spans="1:11" ht="15" hidden="1" x14ac:dyDescent="0.2">
      <c r="A59" s="33" t="s">
        <v>153</v>
      </c>
      <c r="B59" s="36" t="s">
        <v>154</v>
      </c>
      <c r="C59" s="41">
        <v>0.2</v>
      </c>
      <c r="D59" s="14">
        <f>прил.2!I59</f>
        <v>0</v>
      </c>
      <c r="E59" s="12">
        <f t="shared" si="0"/>
        <v>0</v>
      </c>
      <c r="F59" s="12">
        <f>прил.3!I59</f>
        <v>0</v>
      </c>
      <c r="G59" s="12">
        <f>прил.4!F59</f>
        <v>0</v>
      </c>
      <c r="H59" s="12">
        <f t="shared" si="18"/>
        <v>0</v>
      </c>
      <c r="I59" s="13">
        <f>прил.9!C115</f>
        <v>0.76646072489461137</v>
      </c>
      <c r="J59" s="14">
        <f t="shared" si="19"/>
        <v>0</v>
      </c>
      <c r="K59" s="14">
        <f t="shared" si="20"/>
        <v>0</v>
      </c>
    </row>
    <row r="60" spans="1:11" ht="15" hidden="1" x14ac:dyDescent="0.2">
      <c r="A60" s="33" t="s">
        <v>155</v>
      </c>
      <c r="B60" s="36" t="s">
        <v>156</v>
      </c>
      <c r="C60" s="41">
        <v>0.12</v>
      </c>
      <c r="D60" s="14">
        <f>прил.2!I60</f>
        <v>0</v>
      </c>
      <c r="E60" s="12">
        <f t="shared" si="0"/>
        <v>0</v>
      </c>
      <c r="F60" s="12">
        <f>прил.3!I60</f>
        <v>0</v>
      </c>
      <c r="G60" s="12">
        <f>прил.4!F60</f>
        <v>0</v>
      </c>
      <c r="H60" s="12">
        <f t="shared" si="18"/>
        <v>0</v>
      </c>
      <c r="I60" s="13">
        <f>прил.9!C115</f>
        <v>0.76646072489461137</v>
      </c>
      <c r="J60" s="14">
        <f t="shared" si="19"/>
        <v>0</v>
      </c>
      <c r="K60" s="14">
        <f t="shared" si="20"/>
        <v>0</v>
      </c>
    </row>
    <row r="61" spans="1:11" ht="45" hidden="1" x14ac:dyDescent="0.2">
      <c r="A61" s="33" t="s">
        <v>157</v>
      </c>
      <c r="B61" s="36" t="s">
        <v>158</v>
      </c>
      <c r="C61" s="41">
        <v>0.18</v>
      </c>
      <c r="D61" s="14">
        <f>прил.2!I61</f>
        <v>0</v>
      </c>
      <c r="E61" s="12">
        <f t="shared" si="0"/>
        <v>0</v>
      </c>
      <c r="F61" s="12">
        <f>прил.3!I61</f>
        <v>0</v>
      </c>
      <c r="G61" s="12">
        <f>прил.4!F61</f>
        <v>0</v>
      </c>
      <c r="H61" s="12">
        <f t="shared" si="18"/>
        <v>0</v>
      </c>
      <c r="I61" s="13">
        <f>прил.9!C115</f>
        <v>0.76646072489461137</v>
      </c>
      <c r="J61" s="14">
        <f t="shared" si="19"/>
        <v>0</v>
      </c>
      <c r="K61" s="14">
        <f t="shared" si="20"/>
        <v>0</v>
      </c>
    </row>
    <row r="62" spans="1:11" ht="15" hidden="1" x14ac:dyDescent="0.2">
      <c r="A62" s="33" t="s">
        <v>159</v>
      </c>
      <c r="B62" s="36" t="s">
        <v>160</v>
      </c>
      <c r="C62" s="41">
        <v>0.25</v>
      </c>
      <c r="D62" s="14">
        <f>прил.2!I62</f>
        <v>0</v>
      </c>
      <c r="E62" s="12">
        <f t="shared" si="0"/>
        <v>0</v>
      </c>
      <c r="F62" s="12">
        <f>прил.3!I62</f>
        <v>0</v>
      </c>
      <c r="G62" s="12">
        <f>прил.4!F62</f>
        <v>0</v>
      </c>
      <c r="H62" s="12">
        <f t="shared" si="18"/>
        <v>0</v>
      </c>
      <c r="I62" s="13">
        <f>прил.9!C115</f>
        <v>0.76646072489461137</v>
      </c>
      <c r="J62" s="14">
        <f t="shared" si="19"/>
        <v>0</v>
      </c>
      <c r="K62" s="14">
        <f t="shared" si="20"/>
        <v>0</v>
      </c>
    </row>
    <row r="63" spans="1:11" ht="45" hidden="1" x14ac:dyDescent="0.2">
      <c r="A63" s="33" t="s">
        <v>38</v>
      </c>
      <c r="B63" s="36" t="s">
        <v>161</v>
      </c>
      <c r="C63" s="41">
        <v>0.4</v>
      </c>
      <c r="D63" s="14">
        <f>прил.2!I63</f>
        <v>0</v>
      </c>
      <c r="E63" s="12">
        <f t="shared" si="0"/>
        <v>0</v>
      </c>
      <c r="F63" s="12">
        <f>прил.3!I63</f>
        <v>0</v>
      </c>
      <c r="G63" s="12">
        <f>прил.4!F63</f>
        <v>0</v>
      </c>
      <c r="H63" s="12">
        <f t="shared" si="18"/>
        <v>0</v>
      </c>
      <c r="I63" s="13">
        <f>прил.9!C115</f>
        <v>0.76646072489461137</v>
      </c>
      <c r="J63" s="14">
        <f t="shared" si="19"/>
        <v>0</v>
      </c>
      <c r="K63" s="14">
        <f t="shared" si="20"/>
        <v>0</v>
      </c>
    </row>
    <row r="64" spans="1:11" ht="60" hidden="1" x14ac:dyDescent="0.2">
      <c r="A64" s="33" t="s">
        <v>39</v>
      </c>
      <c r="B64" s="36" t="s">
        <v>87</v>
      </c>
      <c r="C64" s="41">
        <v>0.42</v>
      </c>
      <c r="D64" s="14">
        <f>прил.2!I64</f>
        <v>0</v>
      </c>
      <c r="E64" s="12">
        <f t="shared" si="0"/>
        <v>0</v>
      </c>
      <c r="F64" s="12">
        <f>прил.3!I64</f>
        <v>0</v>
      </c>
      <c r="G64" s="12">
        <f>прил.4!F64</f>
        <v>0</v>
      </c>
      <c r="H64" s="12">
        <f t="shared" si="18"/>
        <v>0</v>
      </c>
      <c r="I64" s="13">
        <f>прил.9!C115</f>
        <v>0.76646072489461137</v>
      </c>
      <c r="J64" s="14">
        <f t="shared" si="19"/>
        <v>0</v>
      </c>
      <c r="K64" s="14">
        <f t="shared" si="20"/>
        <v>0</v>
      </c>
    </row>
    <row r="65" spans="1:11" ht="60" hidden="1" x14ac:dyDescent="0.2">
      <c r="A65" s="33" t="s">
        <v>40</v>
      </c>
      <c r="B65" s="36" t="s">
        <v>162</v>
      </c>
      <c r="C65" s="41">
        <v>0.51</v>
      </c>
      <c r="D65" s="14">
        <f>прил.2!I65</f>
        <v>0</v>
      </c>
      <c r="E65" s="12">
        <f t="shared" si="0"/>
        <v>0</v>
      </c>
      <c r="F65" s="12">
        <f>прил.3!I65</f>
        <v>0</v>
      </c>
      <c r="G65" s="12">
        <f>прил.4!F65</f>
        <v>0</v>
      </c>
      <c r="H65" s="12">
        <f t="shared" si="18"/>
        <v>0</v>
      </c>
      <c r="I65" s="13">
        <f>прил.9!C115</f>
        <v>0.76646072489461137</v>
      </c>
      <c r="J65" s="14">
        <f t="shared" si="19"/>
        <v>0</v>
      </c>
      <c r="K65" s="14">
        <f t="shared" si="20"/>
        <v>0</v>
      </c>
    </row>
    <row r="66" spans="1:11" ht="15" hidden="1" x14ac:dyDescent="0.2">
      <c r="A66" s="33" t="s">
        <v>163</v>
      </c>
      <c r="B66" s="36" t="s">
        <v>164</v>
      </c>
      <c r="C66" s="41">
        <v>0.22</v>
      </c>
      <c r="D66" s="14">
        <f>прил.2!I66</f>
        <v>0</v>
      </c>
      <c r="E66" s="12">
        <f t="shared" si="0"/>
        <v>0</v>
      </c>
      <c r="F66" s="12">
        <f>прил.3!I66</f>
        <v>0</v>
      </c>
      <c r="G66" s="12">
        <f>прил.4!F66</f>
        <v>0</v>
      </c>
      <c r="H66" s="12">
        <f t="shared" si="18"/>
        <v>0</v>
      </c>
      <c r="I66" s="13">
        <f>прил.9!C115</f>
        <v>0.76646072489461137</v>
      </c>
      <c r="J66" s="14">
        <f t="shared" si="19"/>
        <v>0</v>
      </c>
      <c r="K66" s="14">
        <f t="shared" si="20"/>
        <v>0</v>
      </c>
    </row>
    <row r="67" spans="1:11" ht="15" hidden="1" x14ac:dyDescent="0.2">
      <c r="A67" s="33" t="s">
        <v>165</v>
      </c>
      <c r="B67" s="34" t="s">
        <v>96</v>
      </c>
      <c r="C67" s="35"/>
      <c r="D67" s="14"/>
      <c r="E67" s="12"/>
      <c r="F67" s="12"/>
      <c r="G67" s="12"/>
      <c r="H67" s="12"/>
      <c r="I67" s="14"/>
      <c r="J67" s="14"/>
      <c r="K67" s="14"/>
    </row>
    <row r="68" spans="1:11" ht="15" hidden="1" x14ac:dyDescent="0.2">
      <c r="A68" s="33" t="s">
        <v>166</v>
      </c>
      <c r="B68" s="36" t="s">
        <v>167</v>
      </c>
      <c r="C68" s="41">
        <v>0.33</v>
      </c>
      <c r="D68" s="14">
        <f>прил.2!I68</f>
        <v>0</v>
      </c>
      <c r="E68" s="12">
        <f t="shared" si="0"/>
        <v>0</v>
      </c>
      <c r="F68" s="12">
        <f>прил.3!I68</f>
        <v>0</v>
      </c>
      <c r="G68" s="12">
        <f>прил.4!F68</f>
        <v>0</v>
      </c>
      <c r="H68" s="12">
        <f t="shared" ref="H68" si="21">C68*SUM(D68:G68)</f>
        <v>0</v>
      </c>
      <c r="I68" s="18">
        <f>прил.9!C115</f>
        <v>0.76646072489461137</v>
      </c>
      <c r="J68" s="14">
        <f t="shared" ref="J68" si="22">H68*I68</f>
        <v>0</v>
      </c>
      <c r="K68" s="14">
        <f t="shared" ref="K68" si="23">H68+J68</f>
        <v>0</v>
      </c>
    </row>
    <row r="69" spans="1:11" ht="45" hidden="1" x14ac:dyDescent="0.2">
      <c r="A69" s="33" t="s">
        <v>168</v>
      </c>
      <c r="B69" s="36" t="s">
        <v>169</v>
      </c>
      <c r="C69" s="41">
        <v>0.25</v>
      </c>
      <c r="D69" s="14">
        <f>прил.2!I69</f>
        <v>0</v>
      </c>
      <c r="E69" s="12">
        <f t="shared" si="0"/>
        <v>0</v>
      </c>
      <c r="F69" s="12">
        <f>прил.3!I69</f>
        <v>0</v>
      </c>
      <c r="G69" s="12">
        <f>прил.4!F69</f>
        <v>0</v>
      </c>
      <c r="H69" s="12">
        <f t="shared" ref="H69:H79" si="24">C69*SUM(D69:G69)</f>
        <v>0</v>
      </c>
      <c r="I69" s="18">
        <f>прил.9!C115</f>
        <v>0.76646072489461137</v>
      </c>
      <c r="J69" s="14">
        <f t="shared" ref="J69:J79" si="25">H69*I69</f>
        <v>0</v>
      </c>
      <c r="K69" s="14">
        <f t="shared" si="20"/>
        <v>0</v>
      </c>
    </row>
    <row r="70" spans="1:11" ht="15" hidden="1" x14ac:dyDescent="0.2">
      <c r="A70" s="33" t="s">
        <v>170</v>
      </c>
      <c r="B70" s="34" t="s">
        <v>171</v>
      </c>
      <c r="C70" s="35"/>
      <c r="D70" s="14"/>
      <c r="E70" s="12"/>
      <c r="F70" s="12"/>
      <c r="G70" s="12"/>
      <c r="H70" s="12"/>
      <c r="I70" s="13"/>
      <c r="J70" s="14"/>
      <c r="K70" s="14"/>
    </row>
    <row r="71" spans="1:11" ht="30" hidden="1" x14ac:dyDescent="0.2">
      <c r="A71" s="33" t="s">
        <v>172</v>
      </c>
      <c r="B71" s="36" t="s">
        <v>173</v>
      </c>
      <c r="C71" s="41">
        <v>0.67</v>
      </c>
      <c r="D71" s="14">
        <f>прил.2!I71</f>
        <v>0</v>
      </c>
      <c r="E71" s="12">
        <f t="shared" si="0"/>
        <v>0</v>
      </c>
      <c r="F71" s="12">
        <f>прил.3!I71</f>
        <v>0</v>
      </c>
      <c r="G71" s="12">
        <f>прил.4!F71</f>
        <v>0</v>
      </c>
      <c r="H71" s="12">
        <f t="shared" si="24"/>
        <v>0</v>
      </c>
      <c r="I71" s="13">
        <f>прил.9!C115</f>
        <v>0.76646072489461137</v>
      </c>
      <c r="J71" s="14">
        <f t="shared" si="25"/>
        <v>0</v>
      </c>
      <c r="K71" s="14">
        <f t="shared" si="20"/>
        <v>0</v>
      </c>
    </row>
    <row r="72" spans="1:11" ht="30" hidden="1" x14ac:dyDescent="0.2">
      <c r="A72" s="33" t="s">
        <v>174</v>
      </c>
      <c r="B72" s="36" t="s">
        <v>175</v>
      </c>
      <c r="C72" s="41">
        <v>0.57999999999999996</v>
      </c>
      <c r="D72" s="14">
        <f>прил.2!I72</f>
        <v>0</v>
      </c>
      <c r="E72" s="12">
        <f t="shared" si="0"/>
        <v>0</v>
      </c>
      <c r="F72" s="12">
        <f>прил.3!I72</f>
        <v>0</v>
      </c>
      <c r="G72" s="12">
        <f>прил.4!F72</f>
        <v>0</v>
      </c>
      <c r="H72" s="12">
        <f t="shared" si="24"/>
        <v>0</v>
      </c>
      <c r="I72" s="18">
        <f>прил.9!C115</f>
        <v>0.76646072489461137</v>
      </c>
      <c r="J72" s="14">
        <f t="shared" si="25"/>
        <v>0</v>
      </c>
      <c r="K72" s="14">
        <f t="shared" si="20"/>
        <v>0</v>
      </c>
    </row>
    <row r="73" spans="1:11" ht="45" hidden="1" x14ac:dyDescent="0.2">
      <c r="A73" s="33" t="s">
        <v>176</v>
      </c>
      <c r="B73" s="34" t="s">
        <v>99</v>
      </c>
      <c r="C73" s="35"/>
      <c r="D73" s="14"/>
      <c r="E73" s="12"/>
      <c r="F73" s="12"/>
      <c r="G73" s="12"/>
      <c r="H73" s="12"/>
      <c r="I73" s="18"/>
      <c r="J73" s="14"/>
      <c r="K73" s="14"/>
    </row>
    <row r="74" spans="1:11" ht="45" hidden="1" x14ac:dyDescent="0.2">
      <c r="A74" s="33" t="s">
        <v>177</v>
      </c>
      <c r="B74" s="36" t="s">
        <v>178</v>
      </c>
      <c r="C74" s="41">
        <v>0.5</v>
      </c>
      <c r="D74" s="14">
        <f>прил.2!I74</f>
        <v>0</v>
      </c>
      <c r="E74" s="12">
        <f t="shared" ref="E74:E137" si="26">D74*30.2/100</f>
        <v>0</v>
      </c>
      <c r="F74" s="12">
        <f>прил.3!I74</f>
        <v>0</v>
      </c>
      <c r="G74" s="12">
        <f>прил.4!F74</f>
        <v>0</v>
      </c>
      <c r="H74" s="12">
        <f t="shared" ref="H74" si="27">C74*SUM(D74:G74)</f>
        <v>0</v>
      </c>
      <c r="I74" s="13">
        <f>прил.9!C115</f>
        <v>0.76646072489461137</v>
      </c>
      <c r="J74" s="14">
        <f t="shared" ref="J74" si="28">H74*I74</f>
        <v>0</v>
      </c>
      <c r="K74" s="14">
        <f t="shared" ref="K74" si="29">H74+J74</f>
        <v>0</v>
      </c>
    </row>
    <row r="75" spans="1:11" ht="60" hidden="1" x14ac:dyDescent="0.2">
      <c r="A75" s="33" t="s">
        <v>179</v>
      </c>
      <c r="B75" s="36" t="s">
        <v>180</v>
      </c>
      <c r="C75" s="41">
        <v>0.6</v>
      </c>
      <c r="D75" s="14">
        <f>прил.2!I75</f>
        <v>0</v>
      </c>
      <c r="E75" s="12">
        <f t="shared" si="26"/>
        <v>0</v>
      </c>
      <c r="F75" s="12">
        <f>прил.3!I75</f>
        <v>0</v>
      </c>
      <c r="G75" s="12">
        <f>прил.4!F75</f>
        <v>0</v>
      </c>
      <c r="H75" s="12">
        <f t="shared" si="24"/>
        <v>0</v>
      </c>
      <c r="I75" s="13">
        <f>прил.9!C115</f>
        <v>0.76646072489461137</v>
      </c>
      <c r="J75" s="14">
        <f t="shared" si="25"/>
        <v>0</v>
      </c>
      <c r="K75" s="14">
        <f t="shared" si="20"/>
        <v>0</v>
      </c>
    </row>
    <row r="76" spans="1:11" ht="15" hidden="1" x14ac:dyDescent="0.2">
      <c r="A76" s="33" t="s">
        <v>41</v>
      </c>
      <c r="B76" s="34" t="s">
        <v>42</v>
      </c>
      <c r="C76" s="35"/>
      <c r="D76" s="14"/>
      <c r="E76" s="12"/>
      <c r="F76" s="12"/>
      <c r="G76" s="12"/>
      <c r="H76" s="12"/>
      <c r="I76" s="14"/>
      <c r="J76" s="14"/>
      <c r="K76" s="14"/>
    </row>
    <row r="77" spans="1:11" ht="15" hidden="1" x14ac:dyDescent="0.2">
      <c r="A77" s="33" t="s">
        <v>43</v>
      </c>
      <c r="B77" s="36" t="s">
        <v>181</v>
      </c>
      <c r="C77" s="41">
        <v>0.6</v>
      </c>
      <c r="D77" s="14">
        <f>прил.2!I77</f>
        <v>0</v>
      </c>
      <c r="E77" s="12">
        <f t="shared" si="26"/>
        <v>0</v>
      </c>
      <c r="F77" s="12">
        <f>прил.3!I77</f>
        <v>0</v>
      </c>
      <c r="G77" s="12">
        <f>прил.4!F77</f>
        <v>0</v>
      </c>
      <c r="H77" s="12">
        <f t="shared" si="24"/>
        <v>0</v>
      </c>
      <c r="I77" s="13">
        <f>прил.9!C115</f>
        <v>0.76646072489461137</v>
      </c>
      <c r="J77" s="14">
        <f t="shared" si="25"/>
        <v>0</v>
      </c>
      <c r="K77" s="14">
        <f t="shared" si="20"/>
        <v>0</v>
      </c>
    </row>
    <row r="78" spans="1:11" ht="15" hidden="1" x14ac:dyDescent="0.2">
      <c r="A78" s="33" t="s">
        <v>44</v>
      </c>
      <c r="B78" s="36" t="s">
        <v>182</v>
      </c>
      <c r="C78" s="41">
        <v>0.62</v>
      </c>
      <c r="D78" s="14">
        <f>прил.2!I78</f>
        <v>0</v>
      </c>
      <c r="E78" s="12">
        <f t="shared" si="26"/>
        <v>0</v>
      </c>
      <c r="F78" s="12">
        <f>прил.3!I78</f>
        <v>0</v>
      </c>
      <c r="G78" s="12">
        <f>прил.4!F78</f>
        <v>0</v>
      </c>
      <c r="H78" s="12">
        <f t="shared" si="24"/>
        <v>0</v>
      </c>
      <c r="I78" s="13">
        <f>прил.9!C115</f>
        <v>0.76646072489461137</v>
      </c>
      <c r="J78" s="14">
        <f t="shared" si="25"/>
        <v>0</v>
      </c>
      <c r="K78" s="14">
        <f t="shared" si="20"/>
        <v>0</v>
      </c>
    </row>
    <row r="79" spans="1:11" ht="15" hidden="1" x14ac:dyDescent="0.2">
      <c r="A79" s="33" t="s">
        <v>45</v>
      </c>
      <c r="B79" s="36" t="s">
        <v>183</v>
      </c>
      <c r="C79" s="41">
        <v>0.5</v>
      </c>
      <c r="D79" s="14">
        <f>прил.2!I79</f>
        <v>0</v>
      </c>
      <c r="E79" s="12">
        <f t="shared" si="26"/>
        <v>0</v>
      </c>
      <c r="F79" s="12">
        <f>прил.3!I79</f>
        <v>0</v>
      </c>
      <c r="G79" s="12">
        <f>прил.4!F79</f>
        <v>0</v>
      </c>
      <c r="H79" s="12">
        <f t="shared" si="24"/>
        <v>0</v>
      </c>
      <c r="I79" s="13">
        <f>прил.9!C115</f>
        <v>0.76646072489461137</v>
      </c>
      <c r="J79" s="14">
        <f t="shared" si="25"/>
        <v>0</v>
      </c>
      <c r="K79" s="14">
        <f t="shared" si="20"/>
        <v>0</v>
      </c>
    </row>
    <row r="80" spans="1:11" ht="30" hidden="1" x14ac:dyDescent="0.2">
      <c r="A80" s="28">
        <v>1</v>
      </c>
      <c r="B80" s="29" t="s">
        <v>190</v>
      </c>
      <c r="C80" s="30"/>
      <c r="D80" s="48"/>
      <c r="E80" s="47"/>
      <c r="F80" s="47"/>
      <c r="G80" s="47"/>
      <c r="H80" s="42"/>
      <c r="I80" s="57"/>
      <c r="J80" s="42"/>
      <c r="K80" s="43"/>
    </row>
    <row r="81" spans="1:11" ht="15" hidden="1" x14ac:dyDescent="0.2">
      <c r="A81" s="33" t="s">
        <v>101</v>
      </c>
      <c r="B81" s="34" t="s">
        <v>8</v>
      </c>
      <c r="C81" s="35"/>
      <c r="D81" s="14"/>
      <c r="E81" s="12"/>
      <c r="F81" s="12"/>
      <c r="G81" s="12"/>
      <c r="H81" s="12"/>
      <c r="I81" s="14"/>
      <c r="J81" s="14"/>
      <c r="K81" s="14"/>
    </row>
    <row r="82" spans="1:11" ht="30" hidden="1" x14ac:dyDescent="0.2">
      <c r="A82" s="33" t="s">
        <v>102</v>
      </c>
      <c r="B82" s="36" t="s">
        <v>103</v>
      </c>
      <c r="C82" s="35">
        <v>0.27</v>
      </c>
      <c r="D82" s="14">
        <f>прил.2!I82</f>
        <v>0</v>
      </c>
      <c r="E82" s="12">
        <f t="shared" si="26"/>
        <v>0</v>
      </c>
      <c r="F82" s="12">
        <f>прил.3!I82</f>
        <v>0</v>
      </c>
      <c r="G82" s="12">
        <f>прил.4!F82</f>
        <v>0</v>
      </c>
      <c r="H82" s="12">
        <f t="shared" ref="H82" si="30">C82*SUM(D82:G82)</f>
        <v>0</v>
      </c>
      <c r="I82" s="13">
        <f>прил.9!C115</f>
        <v>0.76646072489461137</v>
      </c>
      <c r="J82" s="14">
        <f t="shared" ref="J82" si="31">H82*I82</f>
        <v>0</v>
      </c>
      <c r="K82" s="19">
        <f t="shared" ref="K82" si="32">H82+J82</f>
        <v>0</v>
      </c>
    </row>
    <row r="83" spans="1:11" ht="30" hidden="1" x14ac:dyDescent="0.2">
      <c r="A83" s="33" t="s">
        <v>185</v>
      </c>
      <c r="B83" s="36" t="s">
        <v>104</v>
      </c>
      <c r="C83" s="35">
        <v>0.27</v>
      </c>
      <c r="D83" s="14">
        <f>прил.2!I83</f>
        <v>0</v>
      </c>
      <c r="E83" s="12">
        <f t="shared" si="26"/>
        <v>0</v>
      </c>
      <c r="F83" s="12">
        <f>прил.3!I83</f>
        <v>0</v>
      </c>
      <c r="G83" s="12">
        <f>прил.4!F83</f>
        <v>0</v>
      </c>
      <c r="H83" s="12">
        <f t="shared" ref="H83:H92" si="33">C83*SUM(D83:G83)</f>
        <v>0</v>
      </c>
      <c r="I83" s="13">
        <f>прил.9!C115</f>
        <v>0.76646072489461137</v>
      </c>
      <c r="J83" s="14">
        <f t="shared" ref="J83:J92" si="34">H83*I83</f>
        <v>0</v>
      </c>
      <c r="K83" s="19">
        <f t="shared" ref="K83:K98" si="35">H83+J83</f>
        <v>0</v>
      </c>
    </row>
    <row r="84" spans="1:11" ht="30" hidden="1" x14ac:dyDescent="0.2">
      <c r="A84" s="33" t="s">
        <v>186</v>
      </c>
      <c r="B84" s="36" t="s">
        <v>105</v>
      </c>
      <c r="C84" s="35">
        <v>0.27</v>
      </c>
      <c r="D84" s="14">
        <f>прил.2!I84</f>
        <v>0</v>
      </c>
      <c r="E84" s="12">
        <f t="shared" si="26"/>
        <v>0</v>
      </c>
      <c r="F84" s="12">
        <f>прил.3!I84</f>
        <v>0</v>
      </c>
      <c r="G84" s="12">
        <f>прил.4!F84</f>
        <v>0</v>
      </c>
      <c r="H84" s="12">
        <f t="shared" si="33"/>
        <v>0</v>
      </c>
      <c r="I84" s="13">
        <f>прил.9!C115</f>
        <v>0.76646072489461137</v>
      </c>
      <c r="J84" s="14">
        <f t="shared" si="34"/>
        <v>0</v>
      </c>
      <c r="K84" s="19">
        <f t="shared" si="35"/>
        <v>0</v>
      </c>
    </row>
    <row r="85" spans="1:11" ht="30" hidden="1" x14ac:dyDescent="0.2">
      <c r="A85" s="33" t="s">
        <v>187</v>
      </c>
      <c r="B85" s="36" t="s">
        <v>106</v>
      </c>
      <c r="C85" s="35">
        <v>0.27</v>
      </c>
      <c r="D85" s="14">
        <f>прил.2!I85</f>
        <v>0</v>
      </c>
      <c r="E85" s="12">
        <f t="shared" si="26"/>
        <v>0</v>
      </c>
      <c r="F85" s="12">
        <f>прил.3!I85</f>
        <v>0</v>
      </c>
      <c r="G85" s="12">
        <f>прил.4!F85</f>
        <v>0</v>
      </c>
      <c r="H85" s="12">
        <f t="shared" si="33"/>
        <v>0</v>
      </c>
      <c r="I85" s="13">
        <f>прил.9!C115</f>
        <v>0.76646072489461137</v>
      </c>
      <c r="J85" s="14">
        <f t="shared" si="34"/>
        <v>0</v>
      </c>
      <c r="K85" s="19">
        <f t="shared" si="35"/>
        <v>0</v>
      </c>
    </row>
    <row r="86" spans="1:11" ht="30" hidden="1" x14ac:dyDescent="0.2">
      <c r="A86" s="33" t="s">
        <v>107</v>
      </c>
      <c r="B86" s="36" t="s">
        <v>108</v>
      </c>
      <c r="C86" s="35">
        <v>0.5</v>
      </c>
      <c r="D86" s="14">
        <f>прил.2!I86</f>
        <v>0</v>
      </c>
      <c r="E86" s="12">
        <f t="shared" si="26"/>
        <v>0</v>
      </c>
      <c r="F86" s="12">
        <f>прил.3!I86</f>
        <v>0</v>
      </c>
      <c r="G86" s="12">
        <f>прил.4!F86</f>
        <v>0</v>
      </c>
      <c r="H86" s="12">
        <f t="shared" si="33"/>
        <v>0</v>
      </c>
      <c r="I86" s="13">
        <f>прил.9!C115</f>
        <v>0.76646072489461137</v>
      </c>
      <c r="J86" s="14">
        <f t="shared" si="34"/>
        <v>0</v>
      </c>
      <c r="K86" s="19">
        <f t="shared" si="35"/>
        <v>0</v>
      </c>
    </row>
    <row r="87" spans="1:11" ht="15" hidden="1" x14ac:dyDescent="0.2">
      <c r="A87" s="33" t="s">
        <v>109</v>
      </c>
      <c r="B87" s="36" t="s">
        <v>110</v>
      </c>
      <c r="C87" s="35">
        <v>0.33</v>
      </c>
      <c r="D87" s="14">
        <f>прил.2!I87</f>
        <v>0</v>
      </c>
      <c r="E87" s="12">
        <f t="shared" si="26"/>
        <v>0</v>
      </c>
      <c r="F87" s="12">
        <f>прил.3!I87</f>
        <v>0</v>
      </c>
      <c r="G87" s="12">
        <f>прил.4!F87</f>
        <v>0</v>
      </c>
      <c r="H87" s="12">
        <f t="shared" si="33"/>
        <v>0</v>
      </c>
      <c r="I87" s="13">
        <f>прил.9!C115</f>
        <v>0.76646072489461137</v>
      </c>
      <c r="J87" s="14">
        <f t="shared" si="34"/>
        <v>0</v>
      </c>
      <c r="K87" s="19">
        <f t="shared" si="35"/>
        <v>0</v>
      </c>
    </row>
    <row r="88" spans="1:11" ht="30" hidden="1" x14ac:dyDescent="0.2">
      <c r="A88" s="33" t="s">
        <v>111</v>
      </c>
      <c r="B88" s="36" t="s">
        <v>112</v>
      </c>
      <c r="C88" s="35">
        <v>0.46</v>
      </c>
      <c r="D88" s="14">
        <f>прил.2!I88</f>
        <v>0</v>
      </c>
      <c r="E88" s="12">
        <f t="shared" si="26"/>
        <v>0</v>
      </c>
      <c r="F88" s="12">
        <f>прил.3!I88</f>
        <v>0</v>
      </c>
      <c r="G88" s="12">
        <f>прил.4!F88</f>
        <v>0</v>
      </c>
      <c r="H88" s="12">
        <f t="shared" si="33"/>
        <v>0</v>
      </c>
      <c r="I88" s="13">
        <f>прил.9!C115</f>
        <v>0.76646072489461137</v>
      </c>
      <c r="J88" s="14">
        <f t="shared" si="34"/>
        <v>0</v>
      </c>
      <c r="K88" s="19">
        <f t="shared" si="35"/>
        <v>0</v>
      </c>
    </row>
    <row r="89" spans="1:11" ht="15" hidden="1" x14ac:dyDescent="0.2">
      <c r="A89" s="33" t="s">
        <v>113</v>
      </c>
      <c r="B89" s="36" t="s">
        <v>114</v>
      </c>
      <c r="C89" s="35">
        <v>0.45</v>
      </c>
      <c r="D89" s="14">
        <f>прил.2!I89</f>
        <v>0</v>
      </c>
      <c r="E89" s="12">
        <f t="shared" si="26"/>
        <v>0</v>
      </c>
      <c r="F89" s="12">
        <f>прил.3!I89</f>
        <v>0</v>
      </c>
      <c r="G89" s="12">
        <f>прил.4!F89</f>
        <v>0</v>
      </c>
      <c r="H89" s="12">
        <f t="shared" si="33"/>
        <v>0</v>
      </c>
      <c r="I89" s="13">
        <f>прил.9!C115</f>
        <v>0.76646072489461137</v>
      </c>
      <c r="J89" s="14">
        <f t="shared" si="34"/>
        <v>0</v>
      </c>
      <c r="K89" s="19">
        <f t="shared" si="35"/>
        <v>0</v>
      </c>
    </row>
    <row r="90" spans="1:11" ht="15" hidden="1" x14ac:dyDescent="0.2">
      <c r="A90" s="39" t="s">
        <v>115</v>
      </c>
      <c r="B90" s="36" t="s">
        <v>116</v>
      </c>
      <c r="C90" s="35">
        <v>0.13</v>
      </c>
      <c r="D90" s="14">
        <f>прил.2!I90</f>
        <v>0</v>
      </c>
      <c r="E90" s="12">
        <f t="shared" si="26"/>
        <v>0</v>
      </c>
      <c r="F90" s="12">
        <f>прил.3!I90</f>
        <v>0</v>
      </c>
      <c r="G90" s="12">
        <f>прил.4!F90</f>
        <v>0</v>
      </c>
      <c r="H90" s="12">
        <f t="shared" si="33"/>
        <v>0</v>
      </c>
      <c r="I90" s="13">
        <f>прил.9!C115</f>
        <v>0.76646072489461137</v>
      </c>
      <c r="J90" s="14">
        <f t="shared" si="34"/>
        <v>0</v>
      </c>
      <c r="K90" s="19">
        <f t="shared" si="35"/>
        <v>0</v>
      </c>
    </row>
    <row r="91" spans="1:11" ht="15" hidden="1" x14ac:dyDescent="0.2">
      <c r="A91" s="39" t="s">
        <v>117</v>
      </c>
      <c r="B91" s="36" t="s">
        <v>118</v>
      </c>
      <c r="C91" s="35">
        <v>0.18</v>
      </c>
      <c r="D91" s="14">
        <f>прил.2!I91</f>
        <v>0</v>
      </c>
      <c r="E91" s="12">
        <f t="shared" si="26"/>
        <v>0</v>
      </c>
      <c r="F91" s="12">
        <f>прил.3!I91</f>
        <v>0</v>
      </c>
      <c r="G91" s="12">
        <f>прил.4!F91</f>
        <v>0</v>
      </c>
      <c r="H91" s="12">
        <f t="shared" si="33"/>
        <v>0</v>
      </c>
      <c r="I91" s="13">
        <f>прил.9!C115</f>
        <v>0.76646072489461137</v>
      </c>
      <c r="J91" s="14">
        <f t="shared" si="34"/>
        <v>0</v>
      </c>
      <c r="K91" s="19">
        <f t="shared" si="35"/>
        <v>0</v>
      </c>
    </row>
    <row r="92" spans="1:11" ht="15" hidden="1" x14ac:dyDescent="0.2">
      <c r="A92" s="33" t="s">
        <v>119</v>
      </c>
      <c r="B92" s="36" t="s">
        <v>120</v>
      </c>
      <c r="C92" s="35">
        <v>0.5</v>
      </c>
      <c r="D92" s="14">
        <f>прил.2!I92</f>
        <v>0</v>
      </c>
      <c r="E92" s="12">
        <f t="shared" si="26"/>
        <v>0</v>
      </c>
      <c r="F92" s="12">
        <f>прил.3!I92</f>
        <v>0</v>
      </c>
      <c r="G92" s="12">
        <f>прил.4!F92</f>
        <v>0</v>
      </c>
      <c r="H92" s="12">
        <f t="shared" si="33"/>
        <v>0</v>
      </c>
      <c r="I92" s="13">
        <f>прил.9!C115</f>
        <v>0.76646072489461137</v>
      </c>
      <c r="J92" s="14">
        <f t="shared" si="34"/>
        <v>0</v>
      </c>
      <c r="K92" s="19">
        <f t="shared" si="35"/>
        <v>0</v>
      </c>
    </row>
    <row r="93" spans="1:11" ht="30" hidden="1" x14ac:dyDescent="0.2">
      <c r="A93" s="33" t="s">
        <v>121</v>
      </c>
      <c r="B93" s="36" t="s">
        <v>122</v>
      </c>
      <c r="C93" s="35">
        <v>0.5</v>
      </c>
      <c r="D93" s="14">
        <f>прил.2!I93</f>
        <v>0</v>
      </c>
      <c r="E93" s="12">
        <f t="shared" si="26"/>
        <v>0</v>
      </c>
      <c r="F93" s="12">
        <f>прил.3!I93</f>
        <v>0</v>
      </c>
      <c r="G93" s="12">
        <f>прил.4!F93</f>
        <v>0</v>
      </c>
      <c r="H93" s="12">
        <f t="shared" ref="H93:H94" si="36">C93*SUM(D93:G93)</f>
        <v>0</v>
      </c>
      <c r="I93" s="13">
        <f>прил.9!C115</f>
        <v>0.76646072489461137</v>
      </c>
      <c r="J93" s="14">
        <f t="shared" ref="J93:J94" si="37">H93*I93</f>
        <v>0</v>
      </c>
      <c r="K93" s="19">
        <f t="shared" ref="K93:K94" si="38">H93+J93</f>
        <v>0</v>
      </c>
    </row>
    <row r="94" spans="1:11" ht="15" hidden="1" x14ac:dyDescent="0.25">
      <c r="A94" s="33" t="s">
        <v>188</v>
      </c>
      <c r="B94" s="37" t="s">
        <v>184</v>
      </c>
      <c r="C94" s="33">
        <v>0.21</v>
      </c>
      <c r="D94" s="14">
        <f>прил.2!I94</f>
        <v>0</v>
      </c>
      <c r="E94" s="12">
        <f t="shared" si="26"/>
        <v>0</v>
      </c>
      <c r="F94" s="12">
        <f>прил.3!I94</f>
        <v>0</v>
      </c>
      <c r="G94" s="12">
        <f>прил.4!F94</f>
        <v>0</v>
      </c>
      <c r="H94" s="12">
        <f t="shared" si="36"/>
        <v>0</v>
      </c>
      <c r="I94" s="13">
        <f>прил.9!C115</f>
        <v>0.76646072489461137</v>
      </c>
      <c r="J94" s="14">
        <f t="shared" si="37"/>
        <v>0</v>
      </c>
      <c r="K94" s="19">
        <f t="shared" si="38"/>
        <v>0</v>
      </c>
    </row>
    <row r="95" spans="1:11" ht="30" hidden="1" x14ac:dyDescent="0.2">
      <c r="A95" s="33" t="s">
        <v>123</v>
      </c>
      <c r="B95" s="36" t="s">
        <v>124</v>
      </c>
      <c r="C95" s="35">
        <v>0.5</v>
      </c>
      <c r="D95" s="14">
        <f>прил.2!I95</f>
        <v>0</v>
      </c>
      <c r="E95" s="12">
        <f t="shared" si="26"/>
        <v>0</v>
      </c>
      <c r="F95" s="12">
        <f>прил.3!I95</f>
        <v>0</v>
      </c>
      <c r="G95" s="12">
        <f>прил.4!F95</f>
        <v>0</v>
      </c>
      <c r="H95" s="12">
        <f t="shared" ref="H95:H110" si="39">C95*SUM(D95:G95)</f>
        <v>0</v>
      </c>
      <c r="I95" s="13">
        <f>прил.9!C115</f>
        <v>0.76646072489461137</v>
      </c>
      <c r="J95" s="19">
        <f t="shared" ref="J95:J110" si="40">H95*I95</f>
        <v>0</v>
      </c>
      <c r="K95" s="19">
        <f t="shared" si="35"/>
        <v>0</v>
      </c>
    </row>
    <row r="96" spans="1:11" ht="30" hidden="1" x14ac:dyDescent="0.2">
      <c r="A96" s="33" t="s">
        <v>125</v>
      </c>
      <c r="B96" s="36" t="s">
        <v>126</v>
      </c>
      <c r="C96" s="35">
        <v>0.33</v>
      </c>
      <c r="D96" s="14">
        <f>прил.2!I96</f>
        <v>0</v>
      </c>
      <c r="E96" s="12">
        <f t="shared" si="26"/>
        <v>0</v>
      </c>
      <c r="F96" s="12">
        <f>прил.3!I96</f>
        <v>0</v>
      </c>
      <c r="G96" s="12">
        <f>прил.4!F96</f>
        <v>0</v>
      </c>
      <c r="H96" s="12">
        <f t="shared" si="39"/>
        <v>0</v>
      </c>
      <c r="I96" s="13">
        <f>прил.9!C115</f>
        <v>0.76646072489461137</v>
      </c>
      <c r="J96" s="19">
        <f t="shared" si="40"/>
        <v>0</v>
      </c>
      <c r="K96" s="19">
        <f t="shared" si="35"/>
        <v>0</v>
      </c>
    </row>
    <row r="97" spans="1:11" ht="15" hidden="1" x14ac:dyDescent="0.2">
      <c r="A97" s="33" t="s">
        <v>127</v>
      </c>
      <c r="B97" s="36" t="s">
        <v>128</v>
      </c>
      <c r="C97" s="35">
        <v>0.25</v>
      </c>
      <c r="D97" s="14">
        <f>прил.2!I97</f>
        <v>0</v>
      </c>
      <c r="E97" s="12">
        <f t="shared" si="26"/>
        <v>0</v>
      </c>
      <c r="F97" s="12">
        <f>прил.3!I97</f>
        <v>0</v>
      </c>
      <c r="G97" s="12">
        <f>прил.4!F97</f>
        <v>0</v>
      </c>
      <c r="H97" s="12">
        <f t="shared" si="39"/>
        <v>0</v>
      </c>
      <c r="I97" s="13">
        <f>прил.9!C115</f>
        <v>0.76646072489461137</v>
      </c>
      <c r="J97" s="19">
        <f t="shared" si="40"/>
        <v>0</v>
      </c>
      <c r="K97" s="19">
        <f t="shared" si="35"/>
        <v>0</v>
      </c>
    </row>
    <row r="98" spans="1:11" ht="30" hidden="1" x14ac:dyDescent="0.2">
      <c r="A98" s="33" t="s">
        <v>129</v>
      </c>
      <c r="B98" s="36" t="s">
        <v>130</v>
      </c>
      <c r="C98" s="35">
        <v>0.23</v>
      </c>
      <c r="D98" s="14">
        <f>прил.2!I98</f>
        <v>0</v>
      </c>
      <c r="E98" s="12">
        <f t="shared" si="26"/>
        <v>0</v>
      </c>
      <c r="F98" s="12">
        <f>прил.3!I98</f>
        <v>0</v>
      </c>
      <c r="G98" s="12">
        <f>прил.4!F98</f>
        <v>0</v>
      </c>
      <c r="H98" s="12">
        <f t="shared" si="39"/>
        <v>0</v>
      </c>
      <c r="I98" s="13">
        <f>прил.9!C115</f>
        <v>0.76646072489461137</v>
      </c>
      <c r="J98" s="19">
        <f t="shared" si="40"/>
        <v>0</v>
      </c>
      <c r="K98" s="19">
        <f t="shared" si="35"/>
        <v>0</v>
      </c>
    </row>
    <row r="99" spans="1:11" ht="15" hidden="1" x14ac:dyDescent="0.2">
      <c r="A99" s="33" t="s">
        <v>131</v>
      </c>
      <c r="B99" s="36" t="s">
        <v>132</v>
      </c>
      <c r="C99" s="35">
        <v>0.57999999999999996</v>
      </c>
      <c r="D99" s="14">
        <f>прил.2!I99</f>
        <v>0</v>
      </c>
      <c r="E99" s="12">
        <f t="shared" si="26"/>
        <v>0</v>
      </c>
      <c r="F99" s="12">
        <f>прил.3!I99</f>
        <v>0</v>
      </c>
      <c r="G99" s="12">
        <f>прил.4!F99</f>
        <v>0</v>
      </c>
      <c r="H99" s="12">
        <f t="shared" ref="H99" si="41">C99*SUM(D99:G99)</f>
        <v>0</v>
      </c>
      <c r="I99" s="13">
        <f>прил.9!C115</f>
        <v>0.76646072489461137</v>
      </c>
      <c r="J99" s="19">
        <f t="shared" ref="J99" si="42">H99*I99</f>
        <v>0</v>
      </c>
      <c r="K99" s="19">
        <f t="shared" ref="K99" si="43">H99+J99</f>
        <v>0</v>
      </c>
    </row>
    <row r="100" spans="1:11" ht="15" hidden="1" x14ac:dyDescent="0.2">
      <c r="A100" s="33" t="s">
        <v>133</v>
      </c>
      <c r="B100" s="36" t="s">
        <v>134</v>
      </c>
      <c r="C100" s="35">
        <v>3.17</v>
      </c>
      <c r="D100" s="14">
        <f>прил.2!I100</f>
        <v>0</v>
      </c>
      <c r="E100" s="12">
        <f t="shared" si="26"/>
        <v>0</v>
      </c>
      <c r="F100" s="12">
        <f>прил.3!I100</f>
        <v>0</v>
      </c>
      <c r="G100" s="12">
        <f>прил.4!F100</f>
        <v>0</v>
      </c>
      <c r="H100" s="12">
        <f t="shared" si="39"/>
        <v>0</v>
      </c>
      <c r="I100" s="13">
        <f>прил.9!C115</f>
        <v>0.76646072489461137</v>
      </c>
      <c r="J100" s="14">
        <f t="shared" si="40"/>
        <v>0</v>
      </c>
      <c r="K100" s="14">
        <f t="shared" ref="K100:K108" si="44">H100+J100</f>
        <v>0</v>
      </c>
    </row>
    <row r="101" spans="1:11" ht="30" hidden="1" x14ac:dyDescent="0.2">
      <c r="A101" s="33" t="s">
        <v>135</v>
      </c>
      <c r="B101" s="36" t="s">
        <v>136</v>
      </c>
      <c r="C101" s="35">
        <v>0.83</v>
      </c>
      <c r="D101" s="14">
        <f>прил.2!I101</f>
        <v>0</v>
      </c>
      <c r="E101" s="12">
        <f t="shared" si="26"/>
        <v>0</v>
      </c>
      <c r="F101" s="12">
        <f>прил.3!I101</f>
        <v>0</v>
      </c>
      <c r="G101" s="12">
        <f>прил.4!F101</f>
        <v>0</v>
      </c>
      <c r="H101" s="12">
        <f t="shared" si="39"/>
        <v>0</v>
      </c>
      <c r="I101" s="13">
        <f>прил.9!C115</f>
        <v>0.76646072489461137</v>
      </c>
      <c r="J101" s="14">
        <f t="shared" si="40"/>
        <v>0</v>
      </c>
      <c r="K101" s="14">
        <f t="shared" si="44"/>
        <v>0</v>
      </c>
    </row>
    <row r="102" spans="1:11" ht="15" hidden="1" x14ac:dyDescent="0.2">
      <c r="A102" s="33" t="s">
        <v>137</v>
      </c>
      <c r="B102" s="36" t="s">
        <v>138</v>
      </c>
      <c r="C102" s="35">
        <v>0.33</v>
      </c>
      <c r="D102" s="14">
        <f>прил.2!I102</f>
        <v>0</v>
      </c>
      <c r="E102" s="12">
        <f t="shared" si="26"/>
        <v>0</v>
      </c>
      <c r="F102" s="12">
        <f>прил.3!I102</f>
        <v>0</v>
      </c>
      <c r="G102" s="12">
        <f>прил.4!F102</f>
        <v>0</v>
      </c>
      <c r="H102" s="12">
        <f t="shared" si="39"/>
        <v>0</v>
      </c>
      <c r="I102" s="13">
        <f>прил.9!C115</f>
        <v>0.76646072489461137</v>
      </c>
      <c r="J102" s="14">
        <f t="shared" si="40"/>
        <v>0</v>
      </c>
      <c r="K102" s="14">
        <f t="shared" si="44"/>
        <v>0</v>
      </c>
    </row>
    <row r="103" spans="1:11" ht="30" hidden="1" x14ac:dyDescent="0.2">
      <c r="A103" s="33" t="s">
        <v>9</v>
      </c>
      <c r="B103" s="36" t="s">
        <v>10</v>
      </c>
      <c r="C103" s="35"/>
      <c r="D103" s="14"/>
      <c r="E103" s="12"/>
      <c r="F103" s="12"/>
      <c r="G103" s="12"/>
      <c r="H103" s="12"/>
      <c r="I103" s="14"/>
      <c r="J103" s="14"/>
      <c r="K103" s="14"/>
    </row>
    <row r="104" spans="1:11" ht="15" hidden="1" x14ac:dyDescent="0.2">
      <c r="A104" s="33" t="s">
        <v>11</v>
      </c>
      <c r="B104" s="36" t="s">
        <v>139</v>
      </c>
      <c r="C104" s="35">
        <v>0.1</v>
      </c>
      <c r="D104" s="14">
        <f>прил.2!I104</f>
        <v>0</v>
      </c>
      <c r="E104" s="12">
        <f t="shared" si="26"/>
        <v>0</v>
      </c>
      <c r="F104" s="12">
        <f>прил.3!I104</f>
        <v>0</v>
      </c>
      <c r="G104" s="12">
        <f>прил.4!F104</f>
        <v>0</v>
      </c>
      <c r="H104" s="12">
        <f t="shared" si="39"/>
        <v>0</v>
      </c>
      <c r="I104" s="13">
        <f>прил.9!C115</f>
        <v>0.76646072489461137</v>
      </c>
      <c r="J104" s="14">
        <f t="shared" si="40"/>
        <v>0</v>
      </c>
      <c r="K104" s="19">
        <f t="shared" si="44"/>
        <v>0</v>
      </c>
    </row>
    <row r="105" spans="1:11" ht="15" hidden="1" x14ac:dyDescent="0.2">
      <c r="A105" s="33" t="s">
        <v>12</v>
      </c>
      <c r="B105" s="36" t="s">
        <v>13</v>
      </c>
      <c r="C105" s="35">
        <v>0.18</v>
      </c>
      <c r="D105" s="14">
        <f>прил.2!I105</f>
        <v>0</v>
      </c>
      <c r="E105" s="12">
        <f t="shared" si="26"/>
        <v>0</v>
      </c>
      <c r="F105" s="12">
        <f>прил.3!I105</f>
        <v>0</v>
      </c>
      <c r="G105" s="12">
        <f>прил.4!F105</f>
        <v>0</v>
      </c>
      <c r="H105" s="12">
        <f t="shared" si="39"/>
        <v>0</v>
      </c>
      <c r="I105" s="13">
        <f>прил.9!C115</f>
        <v>0.76646072489461137</v>
      </c>
      <c r="J105" s="14">
        <f t="shared" si="40"/>
        <v>0</v>
      </c>
      <c r="K105" s="19">
        <f t="shared" si="44"/>
        <v>0</v>
      </c>
    </row>
    <row r="106" spans="1:11" ht="15" hidden="1" x14ac:dyDescent="0.2">
      <c r="A106" s="33" t="s">
        <v>14</v>
      </c>
      <c r="B106" s="36" t="s">
        <v>73</v>
      </c>
      <c r="C106" s="35">
        <v>0.08</v>
      </c>
      <c r="D106" s="14">
        <f>прил.2!I106</f>
        <v>0</v>
      </c>
      <c r="E106" s="12">
        <f t="shared" si="26"/>
        <v>0</v>
      </c>
      <c r="F106" s="12">
        <f>прил.3!I106</f>
        <v>0</v>
      </c>
      <c r="G106" s="12">
        <f>прил.4!F106</f>
        <v>0</v>
      </c>
      <c r="H106" s="12">
        <f t="shared" si="39"/>
        <v>0</v>
      </c>
      <c r="I106" s="13">
        <f>прил.9!C115</f>
        <v>0.76646072489461137</v>
      </c>
      <c r="J106" s="14">
        <f t="shared" si="40"/>
        <v>0</v>
      </c>
      <c r="K106" s="19">
        <f t="shared" si="44"/>
        <v>0</v>
      </c>
    </row>
    <row r="107" spans="1:11" ht="15" hidden="1" x14ac:dyDescent="0.2">
      <c r="A107" s="33" t="s">
        <v>15</v>
      </c>
      <c r="B107" s="36" t="s">
        <v>54</v>
      </c>
      <c r="C107" s="35">
        <v>0.15</v>
      </c>
      <c r="D107" s="14">
        <f>прил.2!I107</f>
        <v>0</v>
      </c>
      <c r="E107" s="12">
        <f t="shared" si="26"/>
        <v>0</v>
      </c>
      <c r="F107" s="12">
        <f>прил.3!I107</f>
        <v>0</v>
      </c>
      <c r="G107" s="12">
        <f>прил.4!F107</f>
        <v>0</v>
      </c>
      <c r="H107" s="12">
        <f t="shared" si="39"/>
        <v>0</v>
      </c>
      <c r="I107" s="13">
        <f>прил.9!C115</f>
        <v>0.76646072489461137</v>
      </c>
      <c r="J107" s="14">
        <f t="shared" si="40"/>
        <v>0</v>
      </c>
      <c r="K107" s="19">
        <f t="shared" si="44"/>
        <v>0</v>
      </c>
    </row>
    <row r="108" spans="1:11" ht="15" hidden="1" x14ac:dyDescent="0.2">
      <c r="A108" s="33" t="s">
        <v>16</v>
      </c>
      <c r="B108" s="36" t="s">
        <v>50</v>
      </c>
      <c r="C108" s="35">
        <v>0.12</v>
      </c>
      <c r="D108" s="14">
        <f>прил.2!I108</f>
        <v>0</v>
      </c>
      <c r="E108" s="12">
        <f t="shared" si="26"/>
        <v>0</v>
      </c>
      <c r="F108" s="12">
        <f>прил.3!I108</f>
        <v>0</v>
      </c>
      <c r="G108" s="12">
        <f>прил.4!F108</f>
        <v>0</v>
      </c>
      <c r="H108" s="12">
        <f t="shared" si="39"/>
        <v>0</v>
      </c>
      <c r="I108" s="13">
        <f>прил.9!C115</f>
        <v>0.76646072489461137</v>
      </c>
      <c r="J108" s="14">
        <f t="shared" si="40"/>
        <v>0</v>
      </c>
      <c r="K108" s="19">
        <f t="shared" si="44"/>
        <v>0</v>
      </c>
    </row>
    <row r="109" spans="1:11" ht="15" hidden="1" x14ac:dyDescent="0.2">
      <c r="A109" s="33" t="s">
        <v>17</v>
      </c>
      <c r="B109" s="36" t="s">
        <v>75</v>
      </c>
      <c r="C109" s="35">
        <v>0.1</v>
      </c>
      <c r="D109" s="14">
        <f>прил.2!I109</f>
        <v>0</v>
      </c>
      <c r="E109" s="12">
        <f t="shared" si="26"/>
        <v>0</v>
      </c>
      <c r="F109" s="12">
        <f>прил.3!I109</f>
        <v>0</v>
      </c>
      <c r="G109" s="12">
        <f>прил.4!F109</f>
        <v>0</v>
      </c>
      <c r="H109" s="12">
        <f t="shared" ref="H109" si="45">C109*SUM(D109:G109)</f>
        <v>0</v>
      </c>
      <c r="I109" s="13">
        <f>прил.9!C115</f>
        <v>0.76646072489461137</v>
      </c>
      <c r="J109" s="14">
        <f t="shared" ref="J109" si="46">H109*I109</f>
        <v>0</v>
      </c>
      <c r="K109" s="19">
        <f t="shared" ref="K109" si="47">H109+J109</f>
        <v>0</v>
      </c>
    </row>
    <row r="110" spans="1:11" ht="15" hidden="1" x14ac:dyDescent="0.2">
      <c r="A110" s="33" t="s">
        <v>18</v>
      </c>
      <c r="B110" s="36" t="s">
        <v>140</v>
      </c>
      <c r="C110" s="35">
        <v>0.15</v>
      </c>
      <c r="D110" s="14">
        <f>прил.2!I110</f>
        <v>0</v>
      </c>
      <c r="E110" s="12">
        <f t="shared" si="26"/>
        <v>0</v>
      </c>
      <c r="F110" s="12">
        <f>прил.3!I110</f>
        <v>0</v>
      </c>
      <c r="G110" s="12">
        <f>прил.4!F110</f>
        <v>0</v>
      </c>
      <c r="H110" s="12">
        <f t="shared" si="39"/>
        <v>0</v>
      </c>
      <c r="I110" s="13">
        <f>прил.9!C115</f>
        <v>0.76646072489461137</v>
      </c>
      <c r="J110" s="14">
        <f t="shared" si="40"/>
        <v>0</v>
      </c>
      <c r="K110" s="19">
        <f t="shared" ref="K110:K145" si="48">H110+J110</f>
        <v>0</v>
      </c>
    </row>
    <row r="111" spans="1:11" ht="15" hidden="1" x14ac:dyDescent="0.2">
      <c r="A111" s="33" t="s">
        <v>19</v>
      </c>
      <c r="B111" s="36" t="s">
        <v>76</v>
      </c>
      <c r="C111" s="35">
        <v>0.18</v>
      </c>
      <c r="D111" s="14">
        <f>прил.2!I111</f>
        <v>0</v>
      </c>
      <c r="E111" s="12">
        <f t="shared" si="26"/>
        <v>0</v>
      </c>
      <c r="F111" s="12">
        <f>прил.3!I111</f>
        <v>0</v>
      </c>
      <c r="G111" s="12">
        <f>прил.4!F111</f>
        <v>0</v>
      </c>
      <c r="H111" s="12">
        <f t="shared" ref="H111:H112" si="49">C111*SUM(D111:G111)</f>
        <v>0</v>
      </c>
      <c r="I111" s="13">
        <f>прил.9!C115</f>
        <v>0.76646072489461137</v>
      </c>
      <c r="J111" s="14">
        <f t="shared" ref="J111:J112" si="50">H111*I111</f>
        <v>0</v>
      </c>
      <c r="K111" s="19">
        <f t="shared" ref="K111:K112" si="51">H111+J111</f>
        <v>0</v>
      </c>
    </row>
    <row r="112" spans="1:11" ht="15" hidden="1" x14ac:dyDescent="0.2">
      <c r="A112" s="33" t="s">
        <v>20</v>
      </c>
      <c r="B112" s="36" t="s">
        <v>77</v>
      </c>
      <c r="C112" s="35">
        <v>0.1</v>
      </c>
      <c r="D112" s="14">
        <f>прил.2!I112</f>
        <v>0</v>
      </c>
      <c r="E112" s="12">
        <f t="shared" si="26"/>
        <v>0</v>
      </c>
      <c r="F112" s="12">
        <f>прил.3!I112</f>
        <v>0</v>
      </c>
      <c r="G112" s="12">
        <f>прил.4!F112</f>
        <v>0</v>
      </c>
      <c r="H112" s="12">
        <f t="shared" si="49"/>
        <v>0</v>
      </c>
      <c r="I112" s="13">
        <f>прил.9!C115</f>
        <v>0.76646072489461137</v>
      </c>
      <c r="J112" s="14">
        <f t="shared" si="50"/>
        <v>0</v>
      </c>
      <c r="K112" s="19">
        <f t="shared" si="51"/>
        <v>0</v>
      </c>
    </row>
    <row r="113" spans="1:180" ht="15" hidden="1" x14ac:dyDescent="0.2">
      <c r="A113" s="33" t="s">
        <v>21</v>
      </c>
      <c r="B113" s="36" t="s">
        <v>78</v>
      </c>
      <c r="C113" s="35">
        <v>0.15</v>
      </c>
      <c r="D113" s="14">
        <f>прил.2!I113</f>
        <v>0</v>
      </c>
      <c r="E113" s="12">
        <f t="shared" si="26"/>
        <v>0</v>
      </c>
      <c r="F113" s="12">
        <f>прил.3!I113</f>
        <v>0</v>
      </c>
      <c r="G113" s="12">
        <f>прил.4!F113</f>
        <v>0</v>
      </c>
      <c r="H113" s="12">
        <f>C113*SUM(D113:G113)</f>
        <v>0</v>
      </c>
      <c r="I113" s="13">
        <f>прил.9!C115</f>
        <v>0.76646072489461137</v>
      </c>
      <c r="J113" s="14">
        <f t="shared" ref="J113:J131" si="52">H113*I113</f>
        <v>0</v>
      </c>
      <c r="K113" s="19">
        <f t="shared" si="48"/>
        <v>0</v>
      </c>
    </row>
    <row r="114" spans="1:180" ht="15" hidden="1" x14ac:dyDescent="0.2">
      <c r="A114" s="33" t="s">
        <v>22</v>
      </c>
      <c r="B114" s="36" t="s">
        <v>141</v>
      </c>
      <c r="C114" s="35">
        <v>1.4</v>
      </c>
      <c r="D114" s="14">
        <f>прил.2!I114</f>
        <v>0</v>
      </c>
      <c r="E114" s="12">
        <f t="shared" si="26"/>
        <v>0</v>
      </c>
      <c r="F114" s="12">
        <f>прил.3!I114</f>
        <v>0</v>
      </c>
      <c r="G114" s="12">
        <f>прил.4!F114</f>
        <v>0</v>
      </c>
      <c r="H114" s="12">
        <f>C114*SUM(D114:G114)</f>
        <v>0</v>
      </c>
      <c r="I114" s="13">
        <f>прил.9!C115</f>
        <v>0.76646072489461137</v>
      </c>
      <c r="J114" s="14">
        <f t="shared" si="52"/>
        <v>0</v>
      </c>
      <c r="K114" s="19">
        <f t="shared" si="48"/>
        <v>0</v>
      </c>
    </row>
    <row r="115" spans="1:180" ht="15" hidden="1" x14ac:dyDescent="0.2">
      <c r="A115" s="33" t="s">
        <v>23</v>
      </c>
      <c r="B115" s="36" t="s">
        <v>79</v>
      </c>
      <c r="C115" s="35">
        <v>0.57999999999999996</v>
      </c>
      <c r="D115" s="14">
        <f>прил.2!I115</f>
        <v>0</v>
      </c>
      <c r="E115" s="12">
        <f t="shared" si="26"/>
        <v>0</v>
      </c>
      <c r="F115" s="12">
        <f>прил.3!I115</f>
        <v>0</v>
      </c>
      <c r="G115" s="12">
        <f>прил.4!F115</f>
        <v>0</v>
      </c>
      <c r="H115" s="12">
        <f>C115*SUM(D115:G115)</f>
        <v>0</v>
      </c>
      <c r="I115" s="13">
        <f>прил.9!C115</f>
        <v>0.76646072489461137</v>
      </c>
      <c r="J115" s="14">
        <f t="shared" ref="J115" si="53">H115*I115</f>
        <v>0</v>
      </c>
      <c r="K115" s="19">
        <f t="shared" ref="K115" si="54">H115+J115</f>
        <v>0</v>
      </c>
    </row>
    <row r="116" spans="1:180" s="38" customFormat="1" ht="30" hidden="1" x14ac:dyDescent="0.2">
      <c r="A116" s="33" t="s">
        <v>24</v>
      </c>
      <c r="B116" s="36" t="s">
        <v>80</v>
      </c>
      <c r="C116" s="35">
        <v>0.2</v>
      </c>
      <c r="D116" s="14">
        <f>прил.2!I116</f>
        <v>0</v>
      </c>
      <c r="E116" s="12">
        <f t="shared" si="26"/>
        <v>0</v>
      </c>
      <c r="F116" s="12">
        <f>прил.3!I116</f>
        <v>0</v>
      </c>
      <c r="G116" s="12">
        <f>прил.4!F116</f>
        <v>0</v>
      </c>
      <c r="H116" s="15">
        <f t="shared" ref="H116:H131" si="55">C116*SUM(D116:G116)</f>
        <v>0</v>
      </c>
      <c r="I116" s="16">
        <f>прил.9!C115</f>
        <v>0.76646072489461137</v>
      </c>
      <c r="J116" s="17">
        <f t="shared" si="52"/>
        <v>0</v>
      </c>
      <c r="K116" s="19">
        <f t="shared" si="48"/>
        <v>0</v>
      </c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</row>
    <row r="117" spans="1:180" s="38" customFormat="1" ht="15" hidden="1" x14ac:dyDescent="0.2">
      <c r="A117" s="33" t="s">
        <v>25</v>
      </c>
      <c r="B117" s="36" t="s">
        <v>81</v>
      </c>
      <c r="C117" s="35">
        <v>0.18</v>
      </c>
      <c r="D117" s="14">
        <f>прил.2!I117</f>
        <v>0</v>
      </c>
      <c r="E117" s="12">
        <f t="shared" si="26"/>
        <v>0</v>
      </c>
      <c r="F117" s="12">
        <f>прил.3!I117</f>
        <v>0</v>
      </c>
      <c r="G117" s="12">
        <f>прил.4!F117</f>
        <v>0</v>
      </c>
      <c r="H117" s="15">
        <f t="shared" si="55"/>
        <v>0</v>
      </c>
      <c r="I117" s="16">
        <f>прил.9!C115</f>
        <v>0.76646072489461137</v>
      </c>
      <c r="J117" s="17">
        <f t="shared" si="52"/>
        <v>0</v>
      </c>
      <c r="K117" s="19">
        <f t="shared" si="48"/>
        <v>0</v>
      </c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</row>
    <row r="118" spans="1:180" s="38" customFormat="1" ht="15" hidden="1" x14ac:dyDescent="0.2">
      <c r="A118" s="33" t="s">
        <v>26</v>
      </c>
      <c r="B118" s="36" t="s">
        <v>82</v>
      </c>
      <c r="C118" s="35">
        <v>0.1</v>
      </c>
      <c r="D118" s="14">
        <f>прил.2!I118</f>
        <v>0</v>
      </c>
      <c r="E118" s="12">
        <f t="shared" si="26"/>
        <v>0</v>
      </c>
      <c r="F118" s="12">
        <f>прил.3!I118</f>
        <v>0</v>
      </c>
      <c r="G118" s="12">
        <f>прил.4!F118</f>
        <v>0</v>
      </c>
      <c r="H118" s="15">
        <f t="shared" si="55"/>
        <v>0</v>
      </c>
      <c r="I118" s="16">
        <f>прил.9!C115</f>
        <v>0.76646072489461137</v>
      </c>
      <c r="J118" s="17">
        <f t="shared" si="52"/>
        <v>0</v>
      </c>
      <c r="K118" s="19">
        <f t="shared" si="48"/>
        <v>0</v>
      </c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</row>
    <row r="119" spans="1:180" s="38" customFormat="1" ht="15" hidden="1" x14ac:dyDescent="0.2">
      <c r="A119" s="33" t="s">
        <v>142</v>
      </c>
      <c r="B119" s="36" t="s">
        <v>143</v>
      </c>
      <c r="C119" s="35">
        <v>0.1</v>
      </c>
      <c r="D119" s="14">
        <f>прил.2!I119</f>
        <v>0</v>
      </c>
      <c r="E119" s="12">
        <f t="shared" si="26"/>
        <v>0</v>
      </c>
      <c r="F119" s="12">
        <f>прил.3!I119</f>
        <v>0</v>
      </c>
      <c r="G119" s="12">
        <f>прил.4!F119</f>
        <v>0</v>
      </c>
      <c r="H119" s="15">
        <f t="shared" si="55"/>
        <v>0</v>
      </c>
      <c r="I119" s="16">
        <f>прил.9!C115</f>
        <v>0.76646072489461137</v>
      </c>
      <c r="J119" s="17">
        <f t="shared" si="52"/>
        <v>0</v>
      </c>
      <c r="K119" s="19">
        <f t="shared" si="48"/>
        <v>0</v>
      </c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</row>
    <row r="120" spans="1:180" s="38" customFormat="1" ht="24.75" hidden="1" customHeight="1" x14ac:dyDescent="0.2">
      <c r="A120" s="33" t="s">
        <v>27</v>
      </c>
      <c r="B120" s="36" t="s">
        <v>83</v>
      </c>
      <c r="C120" s="35">
        <v>0.08</v>
      </c>
      <c r="D120" s="14">
        <f>прил.2!I120</f>
        <v>0</v>
      </c>
      <c r="E120" s="12">
        <f t="shared" si="26"/>
        <v>0</v>
      </c>
      <c r="F120" s="12">
        <f>прил.3!I120</f>
        <v>0</v>
      </c>
      <c r="G120" s="12">
        <f>прил.4!F120</f>
        <v>0</v>
      </c>
      <c r="H120" s="15">
        <f t="shared" si="55"/>
        <v>0</v>
      </c>
      <c r="I120" s="16">
        <f>прил.9!C115</f>
        <v>0.76646072489461137</v>
      </c>
      <c r="J120" s="17">
        <f t="shared" si="52"/>
        <v>0</v>
      </c>
      <c r="K120" s="19">
        <f t="shared" si="48"/>
        <v>0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</row>
    <row r="121" spans="1:180" s="38" customFormat="1" ht="18" hidden="1" customHeight="1" x14ac:dyDescent="0.2">
      <c r="A121" s="33" t="s">
        <v>28</v>
      </c>
      <c r="B121" s="36" t="s">
        <v>144</v>
      </c>
      <c r="C121" s="35">
        <v>0.18</v>
      </c>
      <c r="D121" s="14">
        <f>прил.2!I121</f>
        <v>0</v>
      </c>
      <c r="E121" s="12">
        <f t="shared" si="26"/>
        <v>0</v>
      </c>
      <c r="F121" s="12">
        <f>прил.3!I121</f>
        <v>0</v>
      </c>
      <c r="G121" s="12">
        <f>прил.4!F121</f>
        <v>0</v>
      </c>
      <c r="H121" s="15">
        <f t="shared" si="55"/>
        <v>0</v>
      </c>
      <c r="I121" s="16">
        <f>прил.9!C115</f>
        <v>0.76646072489461137</v>
      </c>
      <c r="J121" s="17">
        <f t="shared" si="52"/>
        <v>0</v>
      </c>
      <c r="K121" s="19">
        <f t="shared" si="48"/>
        <v>0</v>
      </c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</row>
    <row r="122" spans="1:180" s="38" customFormat="1" ht="30" hidden="1" x14ac:dyDescent="0.2">
      <c r="A122" s="33" t="s">
        <v>29</v>
      </c>
      <c r="B122" s="36" t="s">
        <v>30</v>
      </c>
      <c r="C122" s="35">
        <v>1</v>
      </c>
      <c r="D122" s="14">
        <f>прил.2!I122</f>
        <v>0</v>
      </c>
      <c r="E122" s="12">
        <f t="shared" si="26"/>
        <v>0</v>
      </c>
      <c r="F122" s="12">
        <f>прил.3!I122</f>
        <v>0</v>
      </c>
      <c r="G122" s="12">
        <f>прил.4!F122</f>
        <v>0</v>
      </c>
      <c r="H122" s="15">
        <f t="shared" si="55"/>
        <v>0</v>
      </c>
      <c r="I122" s="16">
        <f>прил.9!C115</f>
        <v>0.76646072489461137</v>
      </c>
      <c r="J122" s="17">
        <f t="shared" si="52"/>
        <v>0</v>
      </c>
      <c r="K122" s="19">
        <f t="shared" si="48"/>
        <v>0</v>
      </c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</row>
    <row r="123" spans="1:180" s="38" customFormat="1" ht="15" hidden="1" x14ac:dyDescent="0.2">
      <c r="A123" s="39" t="s">
        <v>31</v>
      </c>
      <c r="B123" s="34" t="s">
        <v>32</v>
      </c>
      <c r="C123" s="35"/>
      <c r="D123" s="14"/>
      <c r="E123" s="12"/>
      <c r="F123" s="12"/>
      <c r="G123" s="12"/>
      <c r="H123" s="15"/>
      <c r="I123" s="16"/>
      <c r="J123" s="17"/>
      <c r="K123" s="19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</row>
    <row r="124" spans="1:180" s="38" customFormat="1" ht="30" hidden="1" x14ac:dyDescent="0.2">
      <c r="A124" s="33" t="s">
        <v>33</v>
      </c>
      <c r="B124" s="36" t="s">
        <v>86</v>
      </c>
      <c r="C124" s="35"/>
      <c r="D124" s="14"/>
      <c r="E124" s="12"/>
      <c r="F124" s="12"/>
      <c r="G124" s="12"/>
      <c r="H124" s="15"/>
      <c r="I124" s="16"/>
      <c r="J124" s="17"/>
      <c r="K124" s="19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</row>
    <row r="125" spans="1:180" s="38" customFormat="1" ht="30" hidden="1" x14ac:dyDescent="0.2">
      <c r="A125" s="33" t="s">
        <v>145</v>
      </c>
      <c r="B125" s="36" t="s">
        <v>146</v>
      </c>
      <c r="C125" s="35">
        <v>1.2</v>
      </c>
      <c r="D125" s="14">
        <f>прил.2!I125</f>
        <v>0</v>
      </c>
      <c r="E125" s="12">
        <f t="shared" si="26"/>
        <v>0</v>
      </c>
      <c r="F125" s="12">
        <f>прил.3!I125</f>
        <v>0</v>
      </c>
      <c r="G125" s="12">
        <f>прил.4!F125</f>
        <v>0</v>
      </c>
      <c r="H125" s="15">
        <f t="shared" si="55"/>
        <v>0</v>
      </c>
      <c r="I125" s="16">
        <f>прил.9!C115</f>
        <v>0.76646072489461137</v>
      </c>
      <c r="J125" s="17">
        <f t="shared" si="52"/>
        <v>0</v>
      </c>
      <c r="K125" s="19">
        <f t="shared" si="48"/>
        <v>0</v>
      </c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</row>
    <row r="126" spans="1:180" s="38" customFormat="1" ht="30" hidden="1" x14ac:dyDescent="0.2">
      <c r="A126" s="33" t="s">
        <v>34</v>
      </c>
      <c r="B126" s="36" t="s">
        <v>147</v>
      </c>
      <c r="C126" s="35">
        <v>1.25</v>
      </c>
      <c r="D126" s="14">
        <f>прил.2!I126</f>
        <v>0</v>
      </c>
      <c r="E126" s="12">
        <f t="shared" si="26"/>
        <v>0</v>
      </c>
      <c r="F126" s="12">
        <f>прил.3!I126</f>
        <v>0</v>
      </c>
      <c r="G126" s="12">
        <f>прил.4!F126</f>
        <v>0</v>
      </c>
      <c r="H126" s="15">
        <f t="shared" si="55"/>
        <v>0</v>
      </c>
      <c r="I126" s="16">
        <f>прил.9!C115</f>
        <v>0.76646072489461137</v>
      </c>
      <c r="J126" s="17">
        <f t="shared" si="52"/>
        <v>0</v>
      </c>
      <c r="K126" s="19">
        <f t="shared" si="48"/>
        <v>0</v>
      </c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</row>
    <row r="127" spans="1:180" s="38" customFormat="1" ht="15" hidden="1" x14ac:dyDescent="0.2">
      <c r="A127" s="33" t="s">
        <v>35</v>
      </c>
      <c r="B127" s="36" t="s">
        <v>89</v>
      </c>
      <c r="C127" s="35">
        <v>0.39</v>
      </c>
      <c r="D127" s="14">
        <f>прил.2!I127</f>
        <v>0</v>
      </c>
      <c r="E127" s="12">
        <f t="shared" si="26"/>
        <v>0</v>
      </c>
      <c r="F127" s="12">
        <f>прил.3!I127</f>
        <v>0</v>
      </c>
      <c r="G127" s="12">
        <f>прил.4!F127</f>
        <v>0</v>
      </c>
      <c r="H127" s="15">
        <f t="shared" si="55"/>
        <v>0</v>
      </c>
      <c r="I127" s="16">
        <f>прил.9!C115</f>
        <v>0.76646072489461137</v>
      </c>
      <c r="J127" s="17">
        <f t="shared" si="52"/>
        <v>0</v>
      </c>
      <c r="K127" s="19">
        <f t="shared" si="48"/>
        <v>0</v>
      </c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</row>
    <row r="128" spans="1:180" s="38" customFormat="1" ht="30" hidden="1" x14ac:dyDescent="0.2">
      <c r="A128" s="33" t="s">
        <v>36</v>
      </c>
      <c r="B128" s="36" t="s">
        <v>148</v>
      </c>
      <c r="C128" s="35">
        <v>0.15</v>
      </c>
      <c r="D128" s="14">
        <f>прил.2!I128</f>
        <v>0</v>
      </c>
      <c r="E128" s="12">
        <f t="shared" si="26"/>
        <v>0</v>
      </c>
      <c r="F128" s="12">
        <f>прил.3!I128</f>
        <v>0</v>
      </c>
      <c r="G128" s="12">
        <f>прил.4!F128</f>
        <v>0</v>
      </c>
      <c r="H128" s="15">
        <f t="shared" si="55"/>
        <v>0</v>
      </c>
      <c r="I128" s="16">
        <f>прил.9!C115</f>
        <v>0.76646072489461137</v>
      </c>
      <c r="J128" s="17">
        <f t="shared" si="52"/>
        <v>0</v>
      </c>
      <c r="K128" s="19">
        <f t="shared" si="48"/>
        <v>0</v>
      </c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</row>
    <row r="129" spans="1:180" s="38" customFormat="1" ht="30" hidden="1" x14ac:dyDescent="0.2">
      <c r="A129" s="33" t="s">
        <v>37</v>
      </c>
      <c r="B129" s="36" t="s">
        <v>88</v>
      </c>
      <c r="C129" s="35">
        <v>0.78</v>
      </c>
      <c r="D129" s="14">
        <f>прил.2!I129</f>
        <v>0</v>
      </c>
      <c r="E129" s="12">
        <f t="shared" si="26"/>
        <v>0</v>
      </c>
      <c r="F129" s="12">
        <f>прил.3!I129</f>
        <v>0</v>
      </c>
      <c r="G129" s="12">
        <f>прил.4!F129</f>
        <v>0</v>
      </c>
      <c r="H129" s="15">
        <f t="shared" si="55"/>
        <v>0</v>
      </c>
      <c r="I129" s="16">
        <f>прил.9!C115</f>
        <v>0.76646072489461137</v>
      </c>
      <c r="J129" s="17">
        <f t="shared" si="52"/>
        <v>0</v>
      </c>
      <c r="K129" s="19">
        <f t="shared" si="48"/>
        <v>0</v>
      </c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</row>
    <row r="130" spans="1:180" s="38" customFormat="1" ht="15" hidden="1" x14ac:dyDescent="0.2">
      <c r="A130" s="33" t="s">
        <v>149</v>
      </c>
      <c r="B130" s="36" t="s">
        <v>150</v>
      </c>
      <c r="C130" s="35">
        <v>1.17</v>
      </c>
      <c r="D130" s="14">
        <f>прил.2!I130</f>
        <v>0</v>
      </c>
      <c r="E130" s="12">
        <f t="shared" si="26"/>
        <v>0</v>
      </c>
      <c r="F130" s="12">
        <f>прил.3!I130</f>
        <v>0</v>
      </c>
      <c r="G130" s="12">
        <f>прил.4!F130</f>
        <v>0</v>
      </c>
      <c r="H130" s="15">
        <f t="shared" si="55"/>
        <v>0</v>
      </c>
      <c r="I130" s="16">
        <f>прил.9!C115</f>
        <v>0.76646072489461137</v>
      </c>
      <c r="J130" s="17">
        <f t="shared" si="52"/>
        <v>0</v>
      </c>
      <c r="K130" s="19">
        <f t="shared" si="48"/>
        <v>0</v>
      </c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</row>
    <row r="131" spans="1:180" s="38" customFormat="1" ht="15" hidden="1" x14ac:dyDescent="0.2">
      <c r="A131" s="33" t="s">
        <v>151</v>
      </c>
      <c r="B131" s="36" t="s">
        <v>152</v>
      </c>
      <c r="C131" s="35">
        <v>0.67</v>
      </c>
      <c r="D131" s="14">
        <f>прил.2!I131</f>
        <v>0</v>
      </c>
      <c r="E131" s="12">
        <f t="shared" si="26"/>
        <v>0</v>
      </c>
      <c r="F131" s="12">
        <f>прил.3!I131</f>
        <v>0</v>
      </c>
      <c r="G131" s="12">
        <f>прил.4!F131</f>
        <v>0</v>
      </c>
      <c r="H131" s="15">
        <f t="shared" si="55"/>
        <v>0</v>
      </c>
      <c r="I131" s="16">
        <f>прил.9!C115</f>
        <v>0.76646072489461137</v>
      </c>
      <c r="J131" s="17">
        <f t="shared" si="52"/>
        <v>0</v>
      </c>
      <c r="K131" s="19">
        <f t="shared" si="48"/>
        <v>0</v>
      </c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</row>
    <row r="132" spans="1:180" ht="15" hidden="1" x14ac:dyDescent="0.2">
      <c r="A132" s="33" t="s">
        <v>153</v>
      </c>
      <c r="B132" s="36" t="s">
        <v>154</v>
      </c>
      <c r="C132" s="35">
        <v>0.2</v>
      </c>
      <c r="D132" s="14">
        <f>прил.2!I132</f>
        <v>0</v>
      </c>
      <c r="E132" s="12">
        <f t="shared" si="26"/>
        <v>0</v>
      </c>
      <c r="F132" s="12">
        <f>прил.3!I132</f>
        <v>0</v>
      </c>
      <c r="G132" s="12">
        <f>прил.4!F132</f>
        <v>0</v>
      </c>
      <c r="H132" s="15">
        <f t="shared" ref="H132" si="56">C132*SUM(D132:G132)</f>
        <v>0</v>
      </c>
      <c r="I132" s="16">
        <f>прил.9!C115</f>
        <v>0.76646072489461137</v>
      </c>
      <c r="J132" s="17">
        <f t="shared" ref="J132" si="57">H132*I132</f>
        <v>0</v>
      </c>
      <c r="K132" s="19">
        <f t="shared" ref="K132" si="58">H132+J132</f>
        <v>0</v>
      </c>
    </row>
    <row r="133" spans="1:180" ht="15" hidden="1" x14ac:dyDescent="0.2">
      <c r="A133" s="33" t="s">
        <v>155</v>
      </c>
      <c r="B133" s="36" t="s">
        <v>156</v>
      </c>
      <c r="C133" s="35">
        <v>0.12</v>
      </c>
      <c r="D133" s="14">
        <f>прил.2!I133</f>
        <v>0</v>
      </c>
      <c r="E133" s="12">
        <f t="shared" si="26"/>
        <v>0</v>
      </c>
      <c r="F133" s="12">
        <f>прил.3!I133</f>
        <v>0</v>
      </c>
      <c r="G133" s="12">
        <f>прил.4!F133</f>
        <v>0</v>
      </c>
      <c r="H133" s="12">
        <f>C133*(D133+E133+F133+G133)</f>
        <v>0</v>
      </c>
      <c r="I133" s="19">
        <f>прил.9!C115</f>
        <v>0.76646072489461137</v>
      </c>
      <c r="J133" s="14">
        <f>H133*I133</f>
        <v>0</v>
      </c>
      <c r="K133" s="19">
        <f t="shared" si="48"/>
        <v>0</v>
      </c>
    </row>
    <row r="134" spans="1:180" ht="45" hidden="1" x14ac:dyDescent="0.2">
      <c r="A134" s="33" t="s">
        <v>157</v>
      </c>
      <c r="B134" s="36" t="s">
        <v>158</v>
      </c>
      <c r="C134" s="35">
        <v>0.18</v>
      </c>
      <c r="D134" s="14">
        <f>прил.2!I134</f>
        <v>0</v>
      </c>
      <c r="E134" s="12">
        <f t="shared" si="26"/>
        <v>0</v>
      </c>
      <c r="F134" s="12">
        <f>прил.3!I134</f>
        <v>0</v>
      </c>
      <c r="G134" s="12">
        <f>прил.4!F134</f>
        <v>0</v>
      </c>
      <c r="H134" s="12">
        <f>C134*(D134+E134+F134+G134)</f>
        <v>0</v>
      </c>
      <c r="I134" s="19">
        <f>прил.9!C115</f>
        <v>0.76646072489461137</v>
      </c>
      <c r="J134" s="14">
        <f>H134*I134</f>
        <v>0</v>
      </c>
      <c r="K134" s="19">
        <f t="shared" ref="K134" si="59">H134+J134</f>
        <v>0</v>
      </c>
    </row>
    <row r="135" spans="1:180" ht="15" hidden="1" x14ac:dyDescent="0.2">
      <c r="A135" s="33" t="s">
        <v>159</v>
      </c>
      <c r="B135" s="36" t="s">
        <v>160</v>
      </c>
      <c r="C135" s="35">
        <v>0.25</v>
      </c>
      <c r="D135" s="14">
        <f>прил.2!I135</f>
        <v>0</v>
      </c>
      <c r="E135" s="12">
        <f t="shared" si="26"/>
        <v>0</v>
      </c>
      <c r="F135" s="12">
        <f>прил.3!I135</f>
        <v>0</v>
      </c>
      <c r="G135" s="12">
        <f>прил.4!F135</f>
        <v>0</v>
      </c>
      <c r="H135" s="12">
        <f t="shared" ref="H135:H145" si="60">C135*SUM(D135:G135)</f>
        <v>0</v>
      </c>
      <c r="I135" s="13">
        <f>прил.9!C115</f>
        <v>0.76646072489461137</v>
      </c>
      <c r="J135" s="14">
        <f t="shared" ref="J135:J145" si="61">H135*I135</f>
        <v>0</v>
      </c>
      <c r="K135" s="19">
        <f t="shared" si="48"/>
        <v>0</v>
      </c>
    </row>
    <row r="136" spans="1:180" ht="45" hidden="1" x14ac:dyDescent="0.2">
      <c r="A136" s="33" t="s">
        <v>38</v>
      </c>
      <c r="B136" s="36" t="s">
        <v>161</v>
      </c>
      <c r="C136" s="35">
        <v>0.5</v>
      </c>
      <c r="D136" s="14">
        <f>прил.2!I136</f>
        <v>0</v>
      </c>
      <c r="E136" s="12">
        <f t="shared" si="26"/>
        <v>0</v>
      </c>
      <c r="F136" s="12">
        <f>прил.3!I136</f>
        <v>0</v>
      </c>
      <c r="G136" s="12">
        <f>прил.4!F136</f>
        <v>0</v>
      </c>
      <c r="H136" s="12">
        <f t="shared" si="60"/>
        <v>0</v>
      </c>
      <c r="I136" s="13">
        <f>прил.9!C115</f>
        <v>0.76646072489461137</v>
      </c>
      <c r="J136" s="14">
        <f t="shared" si="61"/>
        <v>0</v>
      </c>
      <c r="K136" s="19">
        <f t="shared" si="48"/>
        <v>0</v>
      </c>
    </row>
    <row r="137" spans="1:180" ht="60" hidden="1" x14ac:dyDescent="0.2">
      <c r="A137" s="33" t="s">
        <v>39</v>
      </c>
      <c r="B137" s="36" t="s">
        <v>87</v>
      </c>
      <c r="C137" s="35">
        <v>0.55000000000000004</v>
      </c>
      <c r="D137" s="14">
        <f>прил.2!I137</f>
        <v>0</v>
      </c>
      <c r="E137" s="12">
        <f t="shared" si="26"/>
        <v>0</v>
      </c>
      <c r="F137" s="12">
        <f>прил.3!I137</f>
        <v>0</v>
      </c>
      <c r="G137" s="12">
        <f>прил.4!F137</f>
        <v>0</v>
      </c>
      <c r="H137" s="12">
        <f t="shared" si="60"/>
        <v>0</v>
      </c>
      <c r="I137" s="13">
        <f>прил.9!C115</f>
        <v>0.76646072489461137</v>
      </c>
      <c r="J137" s="14">
        <f t="shared" si="61"/>
        <v>0</v>
      </c>
      <c r="K137" s="19">
        <f t="shared" si="48"/>
        <v>0</v>
      </c>
    </row>
    <row r="138" spans="1:180" ht="60" hidden="1" x14ac:dyDescent="0.2">
      <c r="A138" s="33" t="s">
        <v>40</v>
      </c>
      <c r="B138" s="36" t="s">
        <v>162</v>
      </c>
      <c r="C138" s="35">
        <v>0.68</v>
      </c>
      <c r="D138" s="14">
        <f>прил.2!I138</f>
        <v>0</v>
      </c>
      <c r="E138" s="12">
        <f t="shared" ref="E138:E201" si="62">D138*30.2/100</f>
        <v>0</v>
      </c>
      <c r="F138" s="12">
        <f>прил.3!I138</f>
        <v>0</v>
      </c>
      <c r="G138" s="12">
        <f>прил.4!F138</f>
        <v>0</v>
      </c>
      <c r="H138" s="12">
        <f t="shared" si="60"/>
        <v>0</v>
      </c>
      <c r="I138" s="13">
        <f>прил.9!C115</f>
        <v>0.76646072489461137</v>
      </c>
      <c r="J138" s="14">
        <f t="shared" si="61"/>
        <v>0</v>
      </c>
      <c r="K138" s="19">
        <f t="shared" si="48"/>
        <v>0</v>
      </c>
    </row>
    <row r="139" spans="1:180" ht="15" hidden="1" x14ac:dyDescent="0.2">
      <c r="A139" s="33" t="s">
        <v>163</v>
      </c>
      <c r="B139" s="36" t="s">
        <v>164</v>
      </c>
      <c r="C139" s="35">
        <v>0.22</v>
      </c>
      <c r="D139" s="14">
        <f>прил.2!I139</f>
        <v>0</v>
      </c>
      <c r="E139" s="12">
        <f t="shared" si="62"/>
        <v>0</v>
      </c>
      <c r="F139" s="12">
        <f>прил.3!I139</f>
        <v>0</v>
      </c>
      <c r="G139" s="12">
        <f>прил.4!F139</f>
        <v>0</v>
      </c>
      <c r="H139" s="12">
        <f t="shared" si="60"/>
        <v>0</v>
      </c>
      <c r="I139" s="13">
        <f>прил.9!C115</f>
        <v>0.76646072489461137</v>
      </c>
      <c r="J139" s="14">
        <f t="shared" si="61"/>
        <v>0</v>
      </c>
      <c r="K139" s="19">
        <f t="shared" si="48"/>
        <v>0</v>
      </c>
    </row>
    <row r="140" spans="1:180" ht="15" hidden="1" x14ac:dyDescent="0.2">
      <c r="A140" s="33" t="s">
        <v>165</v>
      </c>
      <c r="B140" s="34" t="s">
        <v>96</v>
      </c>
      <c r="C140" s="35"/>
      <c r="D140" s="14"/>
      <c r="E140" s="12"/>
      <c r="F140" s="12"/>
      <c r="G140" s="12"/>
      <c r="H140" s="12"/>
      <c r="I140" s="13"/>
      <c r="J140" s="14"/>
      <c r="K140" s="19"/>
    </row>
    <row r="141" spans="1:180" ht="15" hidden="1" x14ac:dyDescent="0.2">
      <c r="A141" s="33" t="s">
        <v>166</v>
      </c>
      <c r="B141" s="36" t="s">
        <v>167</v>
      </c>
      <c r="C141" s="35">
        <v>0.33</v>
      </c>
      <c r="D141" s="14">
        <f>прил.2!I141</f>
        <v>0</v>
      </c>
      <c r="E141" s="12">
        <f t="shared" si="62"/>
        <v>0</v>
      </c>
      <c r="F141" s="12">
        <f>прил.3!I141</f>
        <v>0</v>
      </c>
      <c r="G141" s="12">
        <f>прил.4!F141</f>
        <v>0</v>
      </c>
      <c r="H141" s="12">
        <f t="shared" si="60"/>
        <v>0</v>
      </c>
      <c r="I141" s="13">
        <f>прил.9!C115</f>
        <v>0.76646072489461137</v>
      </c>
      <c r="J141" s="14">
        <f t="shared" si="61"/>
        <v>0</v>
      </c>
      <c r="K141" s="19">
        <f t="shared" si="48"/>
        <v>0</v>
      </c>
    </row>
    <row r="142" spans="1:180" ht="45" hidden="1" x14ac:dyDescent="0.2">
      <c r="A142" s="33" t="s">
        <v>168</v>
      </c>
      <c r="B142" s="36" t="s">
        <v>169</v>
      </c>
      <c r="C142" s="35">
        <v>0.25</v>
      </c>
      <c r="D142" s="14">
        <f>прил.2!I142</f>
        <v>0</v>
      </c>
      <c r="E142" s="12">
        <f t="shared" si="62"/>
        <v>0</v>
      </c>
      <c r="F142" s="12">
        <f>прил.3!I142</f>
        <v>0</v>
      </c>
      <c r="G142" s="12">
        <f>прил.4!F142</f>
        <v>0</v>
      </c>
      <c r="H142" s="12">
        <f t="shared" si="60"/>
        <v>0</v>
      </c>
      <c r="I142" s="13">
        <f>прил.9!C115</f>
        <v>0.76646072489461137</v>
      </c>
      <c r="J142" s="14">
        <f t="shared" si="61"/>
        <v>0</v>
      </c>
      <c r="K142" s="19">
        <f t="shared" si="48"/>
        <v>0</v>
      </c>
    </row>
    <row r="143" spans="1:180" ht="15" hidden="1" x14ac:dyDescent="0.2">
      <c r="A143" s="33" t="s">
        <v>170</v>
      </c>
      <c r="B143" s="34" t="s">
        <v>171</v>
      </c>
      <c r="C143" s="35"/>
      <c r="D143" s="14"/>
      <c r="E143" s="12"/>
      <c r="F143" s="12"/>
      <c r="G143" s="12"/>
      <c r="H143" s="20"/>
      <c r="I143" s="11"/>
      <c r="J143" s="20"/>
      <c r="K143" s="21"/>
    </row>
    <row r="144" spans="1:180" s="38" customFormat="1" ht="30" hidden="1" x14ac:dyDescent="0.2">
      <c r="A144" s="33" t="s">
        <v>172</v>
      </c>
      <c r="B144" s="36" t="s">
        <v>173</v>
      </c>
      <c r="C144" s="35">
        <v>0.75</v>
      </c>
      <c r="D144" s="14">
        <f>прил.2!I144</f>
        <v>0</v>
      </c>
      <c r="E144" s="12">
        <f t="shared" si="62"/>
        <v>0</v>
      </c>
      <c r="F144" s="12">
        <f>прил.3!I144</f>
        <v>0</v>
      </c>
      <c r="G144" s="12">
        <f>прил.4!F144</f>
        <v>0</v>
      </c>
      <c r="H144" s="15">
        <f t="shared" si="60"/>
        <v>0</v>
      </c>
      <c r="I144" s="16">
        <f>прил.9!C115</f>
        <v>0.76646072489461137</v>
      </c>
      <c r="J144" s="17">
        <f t="shared" si="61"/>
        <v>0</v>
      </c>
      <c r="K144" s="19">
        <f t="shared" si="48"/>
        <v>0</v>
      </c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</row>
    <row r="145" spans="1:180" s="38" customFormat="1" ht="30" hidden="1" x14ac:dyDescent="0.2">
      <c r="A145" s="33" t="s">
        <v>174</v>
      </c>
      <c r="B145" s="36" t="s">
        <v>175</v>
      </c>
      <c r="C145" s="35">
        <v>0.67</v>
      </c>
      <c r="D145" s="14">
        <f>прил.2!I145</f>
        <v>0</v>
      </c>
      <c r="E145" s="12">
        <f t="shared" si="62"/>
        <v>0</v>
      </c>
      <c r="F145" s="12">
        <f>прил.3!I145</f>
        <v>0</v>
      </c>
      <c r="G145" s="12">
        <f>прил.4!F145</f>
        <v>0</v>
      </c>
      <c r="H145" s="15">
        <f t="shared" si="60"/>
        <v>0</v>
      </c>
      <c r="I145" s="16">
        <f>прил.9!C115</f>
        <v>0.76646072489461137</v>
      </c>
      <c r="J145" s="17">
        <f t="shared" si="61"/>
        <v>0</v>
      </c>
      <c r="K145" s="19">
        <f t="shared" si="48"/>
        <v>0</v>
      </c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</row>
    <row r="146" spans="1:180" ht="45" hidden="1" x14ac:dyDescent="0.2">
      <c r="A146" s="33" t="s">
        <v>176</v>
      </c>
      <c r="B146" s="34" t="s">
        <v>99</v>
      </c>
      <c r="C146" s="35"/>
      <c r="D146" s="14"/>
      <c r="E146" s="12"/>
      <c r="F146" s="12"/>
      <c r="G146" s="12"/>
      <c r="H146" s="12"/>
      <c r="I146" s="14"/>
      <c r="J146" s="14"/>
      <c r="K146" s="19"/>
    </row>
    <row r="147" spans="1:180" ht="45" hidden="1" x14ac:dyDescent="0.2">
      <c r="A147" s="33" t="s">
        <v>177</v>
      </c>
      <c r="B147" s="36" t="s">
        <v>178</v>
      </c>
      <c r="C147" s="35">
        <v>0.5</v>
      </c>
      <c r="D147" s="14">
        <f>прил.2!I147</f>
        <v>0</v>
      </c>
      <c r="E147" s="12">
        <f t="shared" si="62"/>
        <v>0</v>
      </c>
      <c r="F147" s="12">
        <f>прил.3!I147</f>
        <v>0</v>
      </c>
      <c r="G147" s="12">
        <f>прил.4!F147</f>
        <v>0</v>
      </c>
      <c r="H147" s="15">
        <f t="shared" ref="H147" si="63">C147*SUM(D147:G147)</f>
        <v>0</v>
      </c>
      <c r="I147" s="16">
        <f>прил.9!C115</f>
        <v>0.76646072489461137</v>
      </c>
      <c r="J147" s="17">
        <f t="shared" ref="J147" si="64">H147*I147</f>
        <v>0</v>
      </c>
      <c r="K147" s="19">
        <f t="shared" ref="K147" si="65">H147+J147</f>
        <v>0</v>
      </c>
    </row>
    <row r="148" spans="1:180" s="38" customFormat="1" ht="60" hidden="1" x14ac:dyDescent="0.2">
      <c r="A148" s="33" t="s">
        <v>179</v>
      </c>
      <c r="B148" s="36" t="s">
        <v>180</v>
      </c>
      <c r="C148" s="35">
        <v>0.76</v>
      </c>
      <c r="D148" s="14">
        <f>прил.2!I148</f>
        <v>0</v>
      </c>
      <c r="E148" s="12">
        <f t="shared" si="62"/>
        <v>0</v>
      </c>
      <c r="F148" s="12">
        <f>прил.3!I148</f>
        <v>0</v>
      </c>
      <c r="G148" s="12">
        <f>прил.4!F148</f>
        <v>0</v>
      </c>
      <c r="H148" s="15">
        <f t="shared" ref="H148:H164" si="66">C148*SUM(D148:G148)</f>
        <v>0</v>
      </c>
      <c r="I148" s="16">
        <f>прил.9!C115</f>
        <v>0.76646072489461137</v>
      </c>
      <c r="J148" s="17">
        <f t="shared" ref="J148:J164" si="67">H148*I148</f>
        <v>0</v>
      </c>
      <c r="K148" s="17">
        <f t="shared" ref="K148:K162" si="68">H148+J148</f>
        <v>0</v>
      </c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</row>
    <row r="149" spans="1:180" s="38" customFormat="1" ht="15" hidden="1" x14ac:dyDescent="0.2">
      <c r="A149" s="33" t="s">
        <v>41</v>
      </c>
      <c r="B149" s="34" t="s">
        <v>42</v>
      </c>
      <c r="C149" s="35"/>
      <c r="D149" s="14"/>
      <c r="E149" s="12"/>
      <c r="F149" s="12"/>
      <c r="G149" s="12"/>
      <c r="H149" s="15"/>
      <c r="I149" s="16"/>
      <c r="J149" s="17"/>
      <c r="K149" s="17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</row>
    <row r="150" spans="1:180" s="38" customFormat="1" ht="15" hidden="1" x14ac:dyDescent="0.2">
      <c r="A150" s="33" t="s">
        <v>43</v>
      </c>
      <c r="B150" s="36" t="s">
        <v>181</v>
      </c>
      <c r="C150" s="35">
        <v>0.6</v>
      </c>
      <c r="D150" s="14">
        <f>прил.2!I150</f>
        <v>0</v>
      </c>
      <c r="E150" s="12">
        <f t="shared" si="62"/>
        <v>0</v>
      </c>
      <c r="F150" s="12">
        <f>прил.3!I150</f>
        <v>0</v>
      </c>
      <c r="G150" s="12">
        <f>прил.4!F150</f>
        <v>0</v>
      </c>
      <c r="H150" s="15">
        <f t="shared" si="66"/>
        <v>0</v>
      </c>
      <c r="I150" s="16">
        <f>прил.9!C115</f>
        <v>0.76646072489461137</v>
      </c>
      <c r="J150" s="17">
        <f t="shared" si="67"/>
        <v>0</v>
      </c>
      <c r="K150" s="17">
        <f t="shared" si="68"/>
        <v>0</v>
      </c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</row>
    <row r="151" spans="1:180" s="38" customFormat="1" ht="15" hidden="1" x14ac:dyDescent="0.2">
      <c r="A151" s="33" t="s">
        <v>44</v>
      </c>
      <c r="B151" s="36" t="s">
        <v>182</v>
      </c>
      <c r="C151" s="35">
        <v>0.62</v>
      </c>
      <c r="D151" s="14">
        <f>прил.2!I151</f>
        <v>0</v>
      </c>
      <c r="E151" s="12">
        <f t="shared" si="62"/>
        <v>0</v>
      </c>
      <c r="F151" s="12">
        <f>прил.3!I151</f>
        <v>0</v>
      </c>
      <c r="G151" s="12">
        <f>прил.4!F151</f>
        <v>0</v>
      </c>
      <c r="H151" s="15">
        <f t="shared" si="66"/>
        <v>0</v>
      </c>
      <c r="I151" s="16">
        <f>прил.9!C115</f>
        <v>0.76646072489461137</v>
      </c>
      <c r="J151" s="17">
        <f t="shared" si="67"/>
        <v>0</v>
      </c>
      <c r="K151" s="17">
        <f t="shared" si="68"/>
        <v>0</v>
      </c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</row>
    <row r="152" spans="1:180" s="38" customFormat="1" ht="15" hidden="1" x14ac:dyDescent="0.2">
      <c r="A152" s="33" t="s">
        <v>45</v>
      </c>
      <c r="B152" s="36" t="s">
        <v>183</v>
      </c>
      <c r="C152" s="35">
        <v>0.5</v>
      </c>
      <c r="D152" s="14">
        <f>прил.2!I152</f>
        <v>0</v>
      </c>
      <c r="E152" s="12">
        <f t="shared" si="62"/>
        <v>0</v>
      </c>
      <c r="F152" s="12">
        <f>прил.3!I152</f>
        <v>0</v>
      </c>
      <c r="G152" s="12">
        <f>прил.4!F152</f>
        <v>0</v>
      </c>
      <c r="H152" s="15">
        <f t="shared" si="66"/>
        <v>0</v>
      </c>
      <c r="I152" s="16">
        <f>прил.9!C115</f>
        <v>0.76646072489461137</v>
      </c>
      <c r="J152" s="17">
        <f t="shared" si="67"/>
        <v>0</v>
      </c>
      <c r="K152" s="17">
        <f t="shared" si="68"/>
        <v>0</v>
      </c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</row>
    <row r="153" spans="1:180" s="38" customFormat="1" ht="30" hidden="1" x14ac:dyDescent="0.2">
      <c r="A153" s="28">
        <v>2</v>
      </c>
      <c r="B153" s="29" t="s">
        <v>191</v>
      </c>
      <c r="C153" s="30"/>
      <c r="D153" s="48"/>
      <c r="E153" s="47"/>
      <c r="F153" s="47"/>
      <c r="G153" s="47"/>
      <c r="H153" s="47"/>
      <c r="I153" s="46"/>
      <c r="J153" s="48"/>
      <c r="K153" s="48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</row>
    <row r="154" spans="1:180" s="38" customFormat="1" ht="15" hidden="1" x14ac:dyDescent="0.2">
      <c r="A154" s="33" t="s">
        <v>46</v>
      </c>
      <c r="B154" s="34" t="s">
        <v>8</v>
      </c>
      <c r="C154" s="35"/>
      <c r="D154" s="14"/>
      <c r="E154" s="12"/>
      <c r="F154" s="12"/>
      <c r="G154" s="12"/>
      <c r="H154" s="15"/>
      <c r="I154" s="16"/>
      <c r="J154" s="17"/>
      <c r="K154" s="17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</row>
    <row r="155" spans="1:180" s="38" customFormat="1" ht="30" hidden="1" x14ac:dyDescent="0.2">
      <c r="A155" s="33" t="s">
        <v>192</v>
      </c>
      <c r="B155" s="36" t="s">
        <v>193</v>
      </c>
      <c r="C155" s="26" t="s">
        <v>501</v>
      </c>
      <c r="D155" s="26" t="s">
        <v>501</v>
      </c>
      <c r="E155" s="26" t="s">
        <v>501</v>
      </c>
      <c r="F155" s="12" t="str">
        <f>прил.3!I155</f>
        <v>Х</v>
      </c>
      <c r="G155" s="12">
        <f>прил.3!J155</f>
        <v>0</v>
      </c>
      <c r="H155" s="26" t="s">
        <v>501</v>
      </c>
      <c r="I155" s="26" t="s">
        <v>501</v>
      </c>
      <c r="J155" s="26" t="s">
        <v>501</v>
      </c>
      <c r="K155" s="17" t="e">
        <f>прил.5!J8</f>
        <v>#DIV/0!</v>
      </c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</row>
    <row r="156" spans="1:180" ht="15" hidden="1" x14ac:dyDescent="0.2">
      <c r="A156" s="33" t="s">
        <v>194</v>
      </c>
      <c r="B156" s="36" t="s">
        <v>195</v>
      </c>
      <c r="C156" s="26" t="s">
        <v>501</v>
      </c>
      <c r="D156" s="26" t="s">
        <v>501</v>
      </c>
      <c r="E156" s="26" t="s">
        <v>501</v>
      </c>
      <c r="F156" s="12" t="str">
        <f>прил.3!I156</f>
        <v>Х</v>
      </c>
      <c r="G156" s="12">
        <f>прил.3!J156</f>
        <v>0</v>
      </c>
      <c r="H156" s="26" t="s">
        <v>501</v>
      </c>
      <c r="I156" s="26" t="s">
        <v>501</v>
      </c>
      <c r="J156" s="26" t="s">
        <v>501</v>
      </c>
      <c r="K156" s="17" t="e">
        <f>прил.5!J9</f>
        <v>#DIV/0!</v>
      </c>
    </row>
    <row r="157" spans="1:180" ht="15" hidden="1" x14ac:dyDescent="0.2">
      <c r="A157" s="33" t="s">
        <v>196</v>
      </c>
      <c r="B157" s="36" t="s">
        <v>197</v>
      </c>
      <c r="C157" s="26" t="s">
        <v>501</v>
      </c>
      <c r="D157" s="26" t="s">
        <v>501</v>
      </c>
      <c r="E157" s="26" t="s">
        <v>501</v>
      </c>
      <c r="F157" s="12" t="str">
        <f>прил.3!I157</f>
        <v>Х</v>
      </c>
      <c r="G157" s="12">
        <f>прил.3!J157</f>
        <v>0</v>
      </c>
      <c r="H157" s="26" t="s">
        <v>501</v>
      </c>
      <c r="I157" s="26" t="s">
        <v>501</v>
      </c>
      <c r="J157" s="26" t="s">
        <v>501</v>
      </c>
      <c r="K157" s="19" t="e">
        <f>прил.5!J10</f>
        <v>#DIV/0!</v>
      </c>
    </row>
    <row r="158" spans="1:180" ht="30" hidden="1" x14ac:dyDescent="0.2">
      <c r="A158" s="33" t="s">
        <v>198</v>
      </c>
      <c r="B158" s="36" t="s">
        <v>199</v>
      </c>
      <c r="C158" s="26" t="s">
        <v>501</v>
      </c>
      <c r="D158" s="26" t="s">
        <v>501</v>
      </c>
      <c r="E158" s="26" t="s">
        <v>501</v>
      </c>
      <c r="F158" s="12" t="str">
        <f>прил.3!I158</f>
        <v>Х</v>
      </c>
      <c r="G158" s="12">
        <f>прил.3!J158</f>
        <v>0</v>
      </c>
      <c r="H158" s="26" t="s">
        <v>501</v>
      </c>
      <c r="I158" s="26" t="s">
        <v>501</v>
      </c>
      <c r="J158" s="26" t="s">
        <v>501</v>
      </c>
      <c r="K158" s="19" t="e">
        <f>прил.5!J11</f>
        <v>#DIV/0!</v>
      </c>
    </row>
    <row r="159" spans="1:180" ht="30" hidden="1" x14ac:dyDescent="0.2">
      <c r="A159" s="33" t="s">
        <v>261</v>
      </c>
      <c r="B159" s="36" t="s">
        <v>262</v>
      </c>
      <c r="C159" s="26" t="s">
        <v>501</v>
      </c>
      <c r="D159" s="26" t="s">
        <v>501</v>
      </c>
      <c r="E159" s="26" t="s">
        <v>501</v>
      </c>
      <c r="F159" s="12" t="str">
        <f>прил.3!I159</f>
        <v>Х</v>
      </c>
      <c r="G159" s="12">
        <f>прил.3!J159</f>
        <v>0</v>
      </c>
      <c r="H159" s="26" t="s">
        <v>501</v>
      </c>
      <c r="I159" s="26" t="s">
        <v>501</v>
      </c>
      <c r="J159" s="26" t="s">
        <v>501</v>
      </c>
      <c r="K159" s="19" t="e">
        <f>прил.5!J12</f>
        <v>#DIV/0!</v>
      </c>
    </row>
    <row r="160" spans="1:180" ht="15" hidden="1" x14ac:dyDescent="0.2">
      <c r="A160" s="33" t="s">
        <v>200</v>
      </c>
      <c r="B160" s="36" t="s">
        <v>201</v>
      </c>
      <c r="C160" s="35">
        <v>0.57999999999999996</v>
      </c>
      <c r="D160" s="14">
        <f>прил.2!I160</f>
        <v>88.365841334007072</v>
      </c>
      <c r="E160" s="12">
        <f t="shared" si="62"/>
        <v>26.686484082870134</v>
      </c>
      <c r="F160" s="12">
        <f>прил.3!I160</f>
        <v>0</v>
      </c>
      <c r="G160" s="12">
        <f>прил.4!F160</f>
        <v>0</v>
      </c>
      <c r="H160" s="12">
        <f t="shared" ref="H160" si="69">C160*SUM(D160:G160)</f>
        <v>66.730348741788774</v>
      </c>
      <c r="I160" s="13">
        <f>прил.9!C115</f>
        <v>0.76646072489461137</v>
      </c>
      <c r="J160" s="14">
        <f t="shared" ref="J160" si="70">H160*I160</f>
        <v>51.146191469101645</v>
      </c>
      <c r="K160" s="19">
        <f t="shared" ref="K160" si="71">H160+J160</f>
        <v>117.87654021089043</v>
      </c>
    </row>
    <row r="161" spans="1:11" ht="45" hidden="1" x14ac:dyDescent="0.2">
      <c r="A161" s="33" t="s">
        <v>202</v>
      </c>
      <c r="B161" s="36" t="s">
        <v>203</v>
      </c>
      <c r="C161" s="35">
        <v>1.33</v>
      </c>
      <c r="D161" s="14">
        <f>прил.2!I161</f>
        <v>65.111672561899951</v>
      </c>
      <c r="E161" s="12">
        <f t="shared" si="62"/>
        <v>19.663725113693786</v>
      </c>
      <c r="F161" s="12">
        <f>прил.3!I161</f>
        <v>0</v>
      </c>
      <c r="G161" s="12">
        <f>прил.4!F161</f>
        <v>0</v>
      </c>
      <c r="H161" s="12">
        <f t="shared" si="66"/>
        <v>112.75127890853967</v>
      </c>
      <c r="I161" s="13">
        <f>прил.9!C115</f>
        <v>0.76646072489461137</v>
      </c>
      <c r="J161" s="14">
        <f t="shared" si="67"/>
        <v>86.419426965033821</v>
      </c>
      <c r="K161" s="19">
        <f t="shared" si="68"/>
        <v>199.1707058735735</v>
      </c>
    </row>
    <row r="162" spans="1:11" ht="30" hidden="1" x14ac:dyDescent="0.2">
      <c r="A162" s="33" t="s">
        <v>204</v>
      </c>
      <c r="B162" s="36" t="s">
        <v>136</v>
      </c>
      <c r="C162" s="35">
        <v>0.67</v>
      </c>
      <c r="D162" s="14">
        <f>прил.2!I162</f>
        <v>88.365841334007072</v>
      </c>
      <c r="E162" s="12">
        <f t="shared" si="62"/>
        <v>26.686484082870134</v>
      </c>
      <c r="F162" s="12">
        <f>прил.3!I162</f>
        <v>0</v>
      </c>
      <c r="G162" s="12">
        <f>прил.4!F162</f>
        <v>0</v>
      </c>
      <c r="H162" s="12">
        <f t="shared" si="66"/>
        <v>77.085058029307731</v>
      </c>
      <c r="I162" s="13">
        <f>прил.9!C115</f>
        <v>0.76646072489461137</v>
      </c>
      <c r="J162" s="14">
        <f t="shared" si="67"/>
        <v>59.082669455686386</v>
      </c>
      <c r="K162" s="19">
        <f t="shared" si="68"/>
        <v>136.16772748499412</v>
      </c>
    </row>
    <row r="163" spans="1:11" ht="30" hidden="1" x14ac:dyDescent="0.2">
      <c r="A163" s="33" t="s">
        <v>47</v>
      </c>
      <c r="B163" s="36" t="s">
        <v>10</v>
      </c>
      <c r="C163" s="35"/>
      <c r="D163" s="14"/>
      <c r="E163" s="12"/>
      <c r="F163" s="12"/>
      <c r="G163" s="12"/>
      <c r="H163" s="23"/>
      <c r="I163" s="14"/>
      <c r="J163" s="23"/>
      <c r="K163" s="23"/>
    </row>
    <row r="164" spans="1:11" ht="15" hidden="1" x14ac:dyDescent="0.2">
      <c r="A164" s="33" t="s">
        <v>48</v>
      </c>
      <c r="B164" s="36" t="s">
        <v>139</v>
      </c>
      <c r="C164" s="35">
        <v>7.0000000000000007E-2</v>
      </c>
      <c r="D164" s="14">
        <f>прил.2!I164</f>
        <v>0</v>
      </c>
      <c r="E164" s="12">
        <f t="shared" si="62"/>
        <v>0</v>
      </c>
      <c r="F164" s="12">
        <f>прил.3!I164</f>
        <v>0</v>
      </c>
      <c r="G164" s="12">
        <f>прил.4!F164</f>
        <v>0</v>
      </c>
      <c r="H164" s="12">
        <f t="shared" si="66"/>
        <v>0</v>
      </c>
      <c r="I164" s="13">
        <f>прил.9!C115</f>
        <v>0.76646072489461137</v>
      </c>
      <c r="J164" s="14">
        <f t="shared" si="67"/>
        <v>0</v>
      </c>
      <c r="K164" s="14">
        <f>H164+J164</f>
        <v>0</v>
      </c>
    </row>
    <row r="165" spans="1:11" ht="15" hidden="1" x14ac:dyDescent="0.2">
      <c r="A165" s="33" t="s">
        <v>49</v>
      </c>
      <c r="B165" s="36" t="s">
        <v>50</v>
      </c>
      <c r="C165" s="35">
        <v>0.12</v>
      </c>
      <c r="D165" s="14">
        <f>прил.2!I165</f>
        <v>0</v>
      </c>
      <c r="E165" s="12">
        <f t="shared" si="62"/>
        <v>0</v>
      </c>
      <c r="F165" s="12">
        <f>прил.3!I165</f>
        <v>0</v>
      </c>
      <c r="G165" s="12">
        <f>прил.4!F165</f>
        <v>0</v>
      </c>
      <c r="H165" s="12">
        <f t="shared" ref="H165:H173" si="72">C165*SUM(D165:G165)</f>
        <v>0</v>
      </c>
      <c r="I165" s="13">
        <f>прил.9!C115</f>
        <v>0.76646072489461137</v>
      </c>
      <c r="J165" s="14">
        <f t="shared" ref="J165:J173" si="73">H165*I165</f>
        <v>0</v>
      </c>
      <c r="K165" s="14">
        <f t="shared" ref="K165:K173" si="74">H165+J165</f>
        <v>0</v>
      </c>
    </row>
    <row r="166" spans="1:11" ht="15" hidden="1" x14ac:dyDescent="0.2">
      <c r="A166" s="33" t="s">
        <v>51</v>
      </c>
      <c r="B166" s="36" t="s">
        <v>52</v>
      </c>
      <c r="C166" s="35">
        <v>0.18</v>
      </c>
      <c r="D166" s="14">
        <f>прил.2!I166</f>
        <v>0</v>
      </c>
      <c r="E166" s="12">
        <f t="shared" si="62"/>
        <v>0</v>
      </c>
      <c r="F166" s="12">
        <f>прил.3!I166</f>
        <v>0</v>
      </c>
      <c r="G166" s="12">
        <f>прил.4!F166</f>
        <v>0</v>
      </c>
      <c r="H166" s="12">
        <f t="shared" si="72"/>
        <v>0</v>
      </c>
      <c r="I166" s="13">
        <f>прил.9!C115</f>
        <v>0.76646072489461137</v>
      </c>
      <c r="J166" s="14">
        <f t="shared" si="73"/>
        <v>0</v>
      </c>
      <c r="K166" s="14">
        <f t="shared" si="74"/>
        <v>0</v>
      </c>
    </row>
    <row r="167" spans="1:11" ht="15" hidden="1" x14ac:dyDescent="0.2">
      <c r="A167" s="33" t="s">
        <v>53</v>
      </c>
      <c r="B167" s="36" t="s">
        <v>54</v>
      </c>
      <c r="C167" s="35">
        <v>0.15</v>
      </c>
      <c r="D167" s="14">
        <f>прил.2!I167</f>
        <v>0</v>
      </c>
      <c r="E167" s="12">
        <f t="shared" si="62"/>
        <v>0</v>
      </c>
      <c r="F167" s="12">
        <f>прил.3!I167</f>
        <v>0</v>
      </c>
      <c r="G167" s="12">
        <f>прил.4!F167</f>
        <v>0</v>
      </c>
      <c r="H167" s="12">
        <f t="shared" si="72"/>
        <v>0</v>
      </c>
      <c r="I167" s="13">
        <f>прил.9!C115</f>
        <v>0.76646072489461137</v>
      </c>
      <c r="J167" s="14">
        <f t="shared" si="73"/>
        <v>0</v>
      </c>
      <c r="K167" s="14">
        <f t="shared" si="74"/>
        <v>0</v>
      </c>
    </row>
    <row r="168" spans="1:11" ht="15" hidden="1" x14ac:dyDescent="0.2">
      <c r="A168" s="33" t="s">
        <v>55</v>
      </c>
      <c r="B168" s="36" t="s">
        <v>75</v>
      </c>
      <c r="C168" s="35">
        <v>0.1</v>
      </c>
      <c r="D168" s="14">
        <f>прил.2!I168</f>
        <v>0</v>
      </c>
      <c r="E168" s="12">
        <f t="shared" si="62"/>
        <v>0</v>
      </c>
      <c r="F168" s="12">
        <f>прил.3!I168</f>
        <v>0</v>
      </c>
      <c r="G168" s="12">
        <f>прил.4!F168</f>
        <v>0</v>
      </c>
      <c r="H168" s="12">
        <f t="shared" si="72"/>
        <v>0</v>
      </c>
      <c r="I168" s="13">
        <f>прил.9!C115</f>
        <v>0.76646072489461137</v>
      </c>
      <c r="J168" s="14">
        <f t="shared" si="73"/>
        <v>0</v>
      </c>
      <c r="K168" s="14">
        <f t="shared" si="74"/>
        <v>0</v>
      </c>
    </row>
    <row r="169" spans="1:11" ht="15" hidden="1" x14ac:dyDescent="0.2">
      <c r="A169" s="33" t="s">
        <v>56</v>
      </c>
      <c r="B169" s="36" t="s">
        <v>205</v>
      </c>
      <c r="C169" s="35">
        <v>0.45</v>
      </c>
      <c r="D169" s="14">
        <f>прил.2!I169</f>
        <v>0</v>
      </c>
      <c r="E169" s="12">
        <f t="shared" si="62"/>
        <v>0</v>
      </c>
      <c r="F169" s="12">
        <f>прил.3!I169</f>
        <v>0</v>
      </c>
      <c r="G169" s="12">
        <f>прил.4!F169</f>
        <v>0</v>
      </c>
      <c r="H169" s="12">
        <f t="shared" si="72"/>
        <v>0</v>
      </c>
      <c r="I169" s="13">
        <f>прил.9!C115</f>
        <v>0.76646072489461137</v>
      </c>
      <c r="J169" s="14">
        <f t="shared" si="73"/>
        <v>0</v>
      </c>
      <c r="K169" s="14">
        <f t="shared" si="74"/>
        <v>0</v>
      </c>
    </row>
    <row r="170" spans="1:11" ht="15" hidden="1" x14ac:dyDescent="0.2">
      <c r="A170" s="33" t="s">
        <v>57</v>
      </c>
      <c r="B170" s="36" t="s">
        <v>77</v>
      </c>
      <c r="C170" s="35">
        <v>0.1</v>
      </c>
      <c r="D170" s="14">
        <f>прил.2!I170</f>
        <v>0</v>
      </c>
      <c r="E170" s="12">
        <f t="shared" si="62"/>
        <v>0</v>
      </c>
      <c r="F170" s="12">
        <f>прил.3!I170</f>
        <v>0</v>
      </c>
      <c r="G170" s="12">
        <f>прил.4!F170</f>
        <v>0</v>
      </c>
      <c r="H170" s="12">
        <f t="shared" si="72"/>
        <v>0</v>
      </c>
      <c r="I170" s="13">
        <f>прил.9!C115</f>
        <v>0.76646072489461137</v>
      </c>
      <c r="J170" s="14">
        <f t="shared" si="73"/>
        <v>0</v>
      </c>
      <c r="K170" s="14">
        <f t="shared" si="74"/>
        <v>0</v>
      </c>
    </row>
    <row r="171" spans="1:11" ht="15" hidden="1" x14ac:dyDescent="0.2">
      <c r="A171" s="33" t="s">
        <v>58</v>
      </c>
      <c r="B171" s="36" t="s">
        <v>78</v>
      </c>
      <c r="C171" s="35">
        <v>0.15</v>
      </c>
      <c r="D171" s="14">
        <f>прил.2!I171</f>
        <v>0</v>
      </c>
      <c r="E171" s="12">
        <f t="shared" si="62"/>
        <v>0</v>
      </c>
      <c r="F171" s="12">
        <f>прил.3!I171</f>
        <v>0</v>
      </c>
      <c r="G171" s="12">
        <f>прил.4!F171</f>
        <v>0</v>
      </c>
      <c r="H171" s="12">
        <f t="shared" si="72"/>
        <v>0</v>
      </c>
      <c r="I171" s="13">
        <f>прил.9!C115</f>
        <v>0.76646072489461137</v>
      </c>
      <c r="J171" s="14">
        <f t="shared" si="73"/>
        <v>0</v>
      </c>
      <c r="K171" s="14">
        <f t="shared" si="74"/>
        <v>0</v>
      </c>
    </row>
    <row r="172" spans="1:11" ht="15" hidden="1" x14ac:dyDescent="0.2">
      <c r="A172" s="33" t="s">
        <v>59</v>
      </c>
      <c r="B172" s="36" t="s">
        <v>206</v>
      </c>
      <c r="C172" s="35">
        <v>0.16</v>
      </c>
      <c r="D172" s="14">
        <f>прил.2!I172</f>
        <v>0</v>
      </c>
      <c r="E172" s="12">
        <f t="shared" si="62"/>
        <v>0</v>
      </c>
      <c r="F172" s="12">
        <f>прил.3!I172</f>
        <v>0</v>
      </c>
      <c r="G172" s="12">
        <f>прил.4!F172</f>
        <v>0</v>
      </c>
      <c r="H172" s="12">
        <f t="shared" si="72"/>
        <v>0</v>
      </c>
      <c r="I172" s="13">
        <f>прил.9!C115</f>
        <v>0.76646072489461137</v>
      </c>
      <c r="J172" s="14">
        <f t="shared" si="73"/>
        <v>0</v>
      </c>
      <c r="K172" s="14">
        <f t="shared" si="74"/>
        <v>0</v>
      </c>
    </row>
    <row r="173" spans="1:11" ht="15" hidden="1" x14ac:dyDescent="0.2">
      <c r="A173" s="33" t="s">
        <v>207</v>
      </c>
      <c r="B173" s="36" t="s">
        <v>60</v>
      </c>
      <c r="C173" s="35">
        <v>0.25</v>
      </c>
      <c r="D173" s="14">
        <f>прил.2!I173</f>
        <v>0</v>
      </c>
      <c r="E173" s="12">
        <f t="shared" si="62"/>
        <v>0</v>
      </c>
      <c r="F173" s="12">
        <f>прил.3!I173</f>
        <v>0</v>
      </c>
      <c r="G173" s="12">
        <f>прил.4!F173</f>
        <v>0</v>
      </c>
      <c r="H173" s="12">
        <f t="shared" si="72"/>
        <v>0</v>
      </c>
      <c r="I173" s="13">
        <f>прил.9!C115</f>
        <v>0.76646072489461137</v>
      </c>
      <c r="J173" s="14">
        <f t="shared" si="73"/>
        <v>0</v>
      </c>
      <c r="K173" s="14">
        <f t="shared" si="74"/>
        <v>0</v>
      </c>
    </row>
    <row r="174" spans="1:11" ht="15" hidden="1" x14ac:dyDescent="0.2">
      <c r="A174" s="33" t="s">
        <v>208</v>
      </c>
      <c r="B174" s="34" t="s">
        <v>32</v>
      </c>
      <c r="C174" s="35"/>
      <c r="D174" s="14"/>
      <c r="E174" s="12"/>
      <c r="F174" s="12"/>
      <c r="G174" s="12"/>
      <c r="H174" s="24"/>
      <c r="I174" s="64"/>
      <c r="J174" s="24"/>
      <c r="K174" s="24"/>
    </row>
    <row r="175" spans="1:11" ht="15" hidden="1" x14ac:dyDescent="0.2">
      <c r="A175" s="33" t="s">
        <v>209</v>
      </c>
      <c r="B175" s="36" t="s">
        <v>210</v>
      </c>
      <c r="C175" s="35">
        <v>0.5</v>
      </c>
      <c r="D175" s="14">
        <f>прил.2!I175</f>
        <v>79.237068518710473</v>
      </c>
      <c r="E175" s="12">
        <f t="shared" si="62"/>
        <v>23.929594692650561</v>
      </c>
      <c r="F175" s="12">
        <f>прил.3!I175</f>
        <v>0</v>
      </c>
      <c r="G175" s="12">
        <f>прил.4!F175</f>
        <v>0</v>
      </c>
      <c r="H175" s="12">
        <f t="shared" ref="H175:H185" si="75">C175*SUM(D175:G175)</f>
        <v>51.583331605680513</v>
      </c>
      <c r="I175" s="13">
        <f>прил.9!C115</f>
        <v>0.76646072489461137</v>
      </c>
      <c r="J175" s="14">
        <f t="shared" ref="J175:J185" si="76">H175*I175</f>
        <v>39.536597734969</v>
      </c>
      <c r="K175" s="14">
        <f t="shared" ref="K175:K185" si="77">H175+J175</f>
        <v>91.11992934064952</v>
      </c>
    </row>
    <row r="176" spans="1:11" ht="15" hidden="1" x14ac:dyDescent="0.2">
      <c r="A176" s="33" t="s">
        <v>211</v>
      </c>
      <c r="B176" s="36" t="s">
        <v>212</v>
      </c>
      <c r="C176" s="35">
        <v>0.25</v>
      </c>
      <c r="D176" s="14">
        <f>прил.2!I176</f>
        <v>79.237068518710473</v>
      </c>
      <c r="E176" s="12">
        <f t="shared" si="62"/>
        <v>23.929594692650561</v>
      </c>
      <c r="F176" s="12">
        <f>прил.3!I176</f>
        <v>0</v>
      </c>
      <c r="G176" s="12">
        <f>прил.4!F176</f>
        <v>0</v>
      </c>
      <c r="H176" s="12">
        <f t="shared" si="75"/>
        <v>25.791665802840257</v>
      </c>
      <c r="I176" s="13">
        <f>прил.9!C115</f>
        <v>0.76646072489461137</v>
      </c>
      <c r="J176" s="14">
        <f t="shared" si="76"/>
        <v>19.7682988674845</v>
      </c>
      <c r="K176" s="14">
        <f t="shared" si="77"/>
        <v>45.55996467032476</v>
      </c>
    </row>
    <row r="177" spans="1:11" ht="15" hidden="1" x14ac:dyDescent="0.2">
      <c r="A177" s="33" t="s">
        <v>61</v>
      </c>
      <c r="B177" s="36" t="s">
        <v>213</v>
      </c>
      <c r="C177" s="35"/>
      <c r="D177" s="14"/>
      <c r="E177" s="12"/>
      <c r="F177" s="12"/>
      <c r="G177" s="12"/>
      <c r="H177" s="12"/>
      <c r="I177" s="13"/>
      <c r="J177" s="14"/>
      <c r="K177" s="14"/>
    </row>
    <row r="178" spans="1:11" ht="30" hidden="1" x14ac:dyDescent="0.2">
      <c r="A178" s="33" t="s">
        <v>62</v>
      </c>
      <c r="B178" s="36" t="s">
        <v>63</v>
      </c>
      <c r="C178" s="35">
        <v>1.04</v>
      </c>
      <c r="D178" s="14">
        <f>прил.2!I178</f>
        <v>0</v>
      </c>
      <c r="E178" s="12">
        <f t="shared" si="62"/>
        <v>0</v>
      </c>
      <c r="F178" s="12">
        <f>прил.3!I178</f>
        <v>0</v>
      </c>
      <c r="G178" s="12">
        <f>прил.4!F178</f>
        <v>0</v>
      </c>
      <c r="H178" s="12">
        <f t="shared" si="75"/>
        <v>0</v>
      </c>
      <c r="I178" s="13">
        <f>прил.9!C115</f>
        <v>0.76646072489461137</v>
      </c>
      <c r="J178" s="14">
        <f t="shared" si="76"/>
        <v>0</v>
      </c>
      <c r="K178" s="14">
        <f t="shared" si="77"/>
        <v>0</v>
      </c>
    </row>
    <row r="179" spans="1:11" ht="30" hidden="1" x14ac:dyDescent="0.2">
      <c r="A179" s="33" t="s">
        <v>64</v>
      </c>
      <c r="B179" s="36" t="s">
        <v>147</v>
      </c>
      <c r="C179" s="35">
        <v>0.66</v>
      </c>
      <c r="D179" s="14">
        <f>прил.2!I179</f>
        <v>0</v>
      </c>
      <c r="E179" s="12">
        <f t="shared" si="62"/>
        <v>0</v>
      </c>
      <c r="F179" s="12">
        <f>прил.3!I179</f>
        <v>0</v>
      </c>
      <c r="G179" s="12">
        <f>прил.4!F179</f>
        <v>0</v>
      </c>
      <c r="H179" s="12">
        <f t="shared" si="75"/>
        <v>0</v>
      </c>
      <c r="I179" s="13">
        <f>прил.9!C115</f>
        <v>0.76646072489461137</v>
      </c>
      <c r="J179" s="14">
        <f t="shared" si="76"/>
        <v>0</v>
      </c>
      <c r="K179" s="14">
        <f t="shared" si="77"/>
        <v>0</v>
      </c>
    </row>
    <row r="180" spans="1:11" ht="15" hidden="1" x14ac:dyDescent="0.2">
      <c r="A180" s="33" t="s">
        <v>214</v>
      </c>
      <c r="B180" s="36" t="s">
        <v>215</v>
      </c>
      <c r="C180" s="35">
        <v>1.25</v>
      </c>
      <c r="D180" s="14">
        <f>прил.2!I180</f>
        <v>0</v>
      </c>
      <c r="E180" s="12">
        <f t="shared" si="62"/>
        <v>0</v>
      </c>
      <c r="F180" s="12">
        <f>прил.3!I180</f>
        <v>0</v>
      </c>
      <c r="G180" s="12">
        <f>прил.4!F180</f>
        <v>0</v>
      </c>
      <c r="H180" s="12">
        <f t="shared" si="75"/>
        <v>0</v>
      </c>
      <c r="I180" s="13">
        <f>прил.9!C115</f>
        <v>0.76646072489461137</v>
      </c>
      <c r="J180" s="14">
        <f t="shared" si="76"/>
        <v>0</v>
      </c>
      <c r="K180" s="14">
        <f t="shared" si="77"/>
        <v>0</v>
      </c>
    </row>
    <row r="181" spans="1:11" ht="15" hidden="1" x14ac:dyDescent="0.2">
      <c r="A181" s="33" t="s">
        <v>216</v>
      </c>
      <c r="B181" s="36" t="s">
        <v>156</v>
      </c>
      <c r="C181" s="35">
        <v>0.17</v>
      </c>
      <c r="D181" s="14">
        <f>прил.2!I181</f>
        <v>0</v>
      </c>
      <c r="E181" s="12">
        <f t="shared" si="62"/>
        <v>0</v>
      </c>
      <c r="F181" s="12">
        <f>прил.3!I181</f>
        <v>0</v>
      </c>
      <c r="G181" s="12">
        <f>прил.4!F181</f>
        <v>0</v>
      </c>
      <c r="H181" s="12">
        <f t="shared" si="75"/>
        <v>0</v>
      </c>
      <c r="I181" s="13">
        <f>прил.9!C115</f>
        <v>0.76646072489461137</v>
      </c>
      <c r="J181" s="14">
        <f t="shared" si="76"/>
        <v>0</v>
      </c>
      <c r="K181" s="14">
        <f t="shared" si="77"/>
        <v>0</v>
      </c>
    </row>
    <row r="182" spans="1:11" ht="45" hidden="1" x14ac:dyDescent="0.2">
      <c r="A182" s="33" t="s">
        <v>217</v>
      </c>
      <c r="B182" s="36" t="s">
        <v>158</v>
      </c>
      <c r="C182" s="35">
        <v>0.13</v>
      </c>
      <c r="D182" s="14">
        <f>прил.2!I182</f>
        <v>83.859379797359537</v>
      </c>
      <c r="E182" s="12">
        <f t="shared" si="62"/>
        <v>25.325532698802579</v>
      </c>
      <c r="F182" s="12">
        <f>прил.3!I182</f>
        <v>0</v>
      </c>
      <c r="G182" s="12">
        <f>прил.4!F182</f>
        <v>0</v>
      </c>
      <c r="H182" s="12">
        <f t="shared" si="75"/>
        <v>14.194038624501076</v>
      </c>
      <c r="I182" s="13">
        <f>прил.9!C115</f>
        <v>0.76646072489461137</v>
      </c>
      <c r="J182" s="14">
        <f t="shared" si="76"/>
        <v>10.879173133317208</v>
      </c>
      <c r="K182" s="14">
        <f t="shared" si="77"/>
        <v>25.073211757818285</v>
      </c>
    </row>
    <row r="183" spans="1:11" ht="30" hidden="1" x14ac:dyDescent="0.2">
      <c r="A183" s="33" t="s">
        <v>218</v>
      </c>
      <c r="B183" s="36" t="s">
        <v>219</v>
      </c>
      <c r="C183" s="35">
        <v>0.5</v>
      </c>
      <c r="D183" s="14">
        <f>прил.2!I183</f>
        <v>88.71349166245578</v>
      </c>
      <c r="E183" s="12">
        <f t="shared" si="62"/>
        <v>26.791474482061645</v>
      </c>
      <c r="F183" s="12">
        <f>прил.3!I183</f>
        <v>0</v>
      </c>
      <c r="G183" s="12">
        <f>прил.4!F183</f>
        <v>0</v>
      </c>
      <c r="H183" s="12">
        <f t="shared" si="75"/>
        <v>57.752483072258713</v>
      </c>
      <c r="I183" s="13">
        <f>прил.9!C115</f>
        <v>0.76646072489461137</v>
      </c>
      <c r="J183" s="14">
        <f t="shared" si="76"/>
        <v>44.265010040027185</v>
      </c>
      <c r="K183" s="14">
        <f t="shared" si="77"/>
        <v>102.0174931122859</v>
      </c>
    </row>
    <row r="184" spans="1:11" ht="30" hidden="1" x14ac:dyDescent="0.2">
      <c r="A184" s="33" t="s">
        <v>220</v>
      </c>
      <c r="B184" s="36" t="s">
        <v>221</v>
      </c>
      <c r="C184" s="35">
        <v>1</v>
      </c>
      <c r="D184" s="14" t="e">
        <f>прил.2!I184</f>
        <v>#DIV/0!</v>
      </c>
      <c r="E184" s="12" t="e">
        <f t="shared" si="62"/>
        <v>#DIV/0!</v>
      </c>
      <c r="F184" s="12">
        <f>прил.3!I184</f>
        <v>0</v>
      </c>
      <c r="G184" s="12" t="e">
        <f>прил.4!F184</f>
        <v>#DIV/0!</v>
      </c>
      <c r="H184" s="12" t="e">
        <f t="shared" si="75"/>
        <v>#DIV/0!</v>
      </c>
      <c r="I184" s="13">
        <f>прил.9!C115</f>
        <v>0.76646072489461137</v>
      </c>
      <c r="J184" s="14" t="e">
        <f t="shared" si="76"/>
        <v>#DIV/0!</v>
      </c>
      <c r="K184" s="14" t="e">
        <f t="shared" si="77"/>
        <v>#DIV/0!</v>
      </c>
    </row>
    <row r="185" spans="1:11" ht="15" hidden="1" x14ac:dyDescent="0.2">
      <c r="A185" s="33" t="s">
        <v>222</v>
      </c>
      <c r="B185" s="36" t="s">
        <v>150</v>
      </c>
      <c r="C185" s="35">
        <v>1.33</v>
      </c>
      <c r="D185" s="14" t="e">
        <f>прил.2!I185</f>
        <v>#DIV/0!</v>
      </c>
      <c r="E185" s="12" t="e">
        <f t="shared" si="62"/>
        <v>#DIV/0!</v>
      </c>
      <c r="F185" s="12">
        <f>прил.3!I185</f>
        <v>0</v>
      </c>
      <c r="G185" s="12" t="e">
        <f>прил.4!F185</f>
        <v>#DIV/0!</v>
      </c>
      <c r="H185" s="12" t="e">
        <f t="shared" si="75"/>
        <v>#DIV/0!</v>
      </c>
      <c r="I185" s="13">
        <f>прил.9!C115</f>
        <v>0.76646072489461137</v>
      </c>
      <c r="J185" s="14" t="e">
        <f t="shared" si="76"/>
        <v>#DIV/0!</v>
      </c>
      <c r="K185" s="14" t="e">
        <f t="shared" si="77"/>
        <v>#DIV/0!</v>
      </c>
    </row>
    <row r="186" spans="1:11" ht="15" hidden="1" x14ac:dyDescent="0.2">
      <c r="A186" s="33" t="s">
        <v>65</v>
      </c>
      <c r="B186" s="34" t="s">
        <v>96</v>
      </c>
      <c r="C186" s="35">
        <v>1</v>
      </c>
      <c r="D186" s="14"/>
      <c r="E186" s="12"/>
      <c r="F186" s="12"/>
      <c r="G186" s="12"/>
      <c r="H186" s="24"/>
      <c r="I186" s="64"/>
      <c r="J186" s="24"/>
      <c r="K186" s="24"/>
    </row>
    <row r="187" spans="1:11" ht="15" hidden="1" x14ac:dyDescent="0.2">
      <c r="A187" s="33" t="s">
        <v>223</v>
      </c>
      <c r="B187" s="36" t="s">
        <v>167</v>
      </c>
      <c r="C187" s="35">
        <v>0.25</v>
      </c>
      <c r="D187" s="14" t="e">
        <f>прил.2!I187</f>
        <v>#DIV/0!</v>
      </c>
      <c r="E187" s="12" t="e">
        <f t="shared" si="62"/>
        <v>#DIV/0!</v>
      </c>
      <c r="F187" s="12">
        <f>прил.3!I187</f>
        <v>0</v>
      </c>
      <c r="G187" s="12" t="e">
        <f>прил.4!F187</f>
        <v>#DIV/0!</v>
      </c>
      <c r="H187" s="12" t="e">
        <f t="shared" ref="H187:H191" si="78">C187*SUM(D187:G187)</f>
        <v>#DIV/0!</v>
      </c>
      <c r="I187" s="13">
        <f>прил.9!C115</f>
        <v>0.76646072489461137</v>
      </c>
      <c r="J187" s="14" t="e">
        <f t="shared" ref="J187:J191" si="79">H187*I187</f>
        <v>#DIV/0!</v>
      </c>
      <c r="K187" s="14" t="e">
        <f t="shared" ref="K187:K191" si="80">H187+J187</f>
        <v>#DIV/0!</v>
      </c>
    </row>
    <row r="188" spans="1:11" ht="45" hidden="1" x14ac:dyDescent="0.2">
      <c r="A188" s="33" t="s">
        <v>224</v>
      </c>
      <c r="B188" s="36" t="s">
        <v>169</v>
      </c>
      <c r="C188" s="35">
        <v>0.5</v>
      </c>
      <c r="D188" s="14" t="e">
        <f>прил.2!I188</f>
        <v>#DIV/0!</v>
      </c>
      <c r="E188" s="12" t="e">
        <f t="shared" si="62"/>
        <v>#DIV/0!</v>
      </c>
      <c r="F188" s="12">
        <f>прил.3!I188</f>
        <v>0</v>
      </c>
      <c r="G188" s="12" t="e">
        <f>прил.4!F188</f>
        <v>#DIV/0!</v>
      </c>
      <c r="H188" s="12" t="e">
        <f t="shared" si="78"/>
        <v>#DIV/0!</v>
      </c>
      <c r="I188" s="13">
        <f>прил.9!C115</f>
        <v>0.76646072489461137</v>
      </c>
      <c r="J188" s="14" t="e">
        <f t="shared" si="79"/>
        <v>#DIV/0!</v>
      </c>
      <c r="K188" s="14" t="e">
        <f t="shared" si="80"/>
        <v>#DIV/0!</v>
      </c>
    </row>
    <row r="189" spans="1:11" ht="15" hidden="1" x14ac:dyDescent="0.2">
      <c r="A189" s="33" t="s">
        <v>66</v>
      </c>
      <c r="B189" s="36" t="s">
        <v>225</v>
      </c>
      <c r="C189" s="35">
        <v>0.68</v>
      </c>
      <c r="D189" s="14" t="e">
        <f>прил.2!I189</f>
        <v>#DIV/0!</v>
      </c>
      <c r="E189" s="12" t="e">
        <f t="shared" si="62"/>
        <v>#DIV/0!</v>
      </c>
      <c r="F189" s="12">
        <f>прил.3!I189</f>
        <v>0</v>
      </c>
      <c r="G189" s="12" t="e">
        <f>прил.4!F189</f>
        <v>#DIV/0!</v>
      </c>
      <c r="H189" s="12" t="e">
        <f t="shared" si="78"/>
        <v>#DIV/0!</v>
      </c>
      <c r="I189" s="13">
        <f>прил.9!C115</f>
        <v>0.76646072489461137</v>
      </c>
      <c r="J189" s="14" t="e">
        <f t="shared" si="79"/>
        <v>#DIV/0!</v>
      </c>
      <c r="K189" s="14" t="e">
        <f t="shared" si="80"/>
        <v>#DIV/0!</v>
      </c>
    </row>
    <row r="190" spans="1:11" ht="15" hidden="1" x14ac:dyDescent="0.2">
      <c r="A190" s="33" t="s">
        <v>226</v>
      </c>
      <c r="B190" s="36" t="s">
        <v>227</v>
      </c>
      <c r="C190" s="35">
        <v>0.74</v>
      </c>
      <c r="D190" s="14" t="e">
        <f>прил.2!I190</f>
        <v>#DIV/0!</v>
      </c>
      <c r="E190" s="12" t="e">
        <f t="shared" si="62"/>
        <v>#DIV/0!</v>
      </c>
      <c r="F190" s="12">
        <f>прил.3!I190</f>
        <v>0</v>
      </c>
      <c r="G190" s="12" t="e">
        <f>прил.4!F190</f>
        <v>#DIV/0!</v>
      </c>
      <c r="H190" s="12" t="e">
        <f t="shared" si="78"/>
        <v>#DIV/0!</v>
      </c>
      <c r="I190" s="13">
        <f>прил.9!C115</f>
        <v>0.76646072489461137</v>
      </c>
      <c r="J190" s="14" t="e">
        <f t="shared" si="79"/>
        <v>#DIV/0!</v>
      </c>
      <c r="K190" s="14" t="e">
        <f t="shared" si="80"/>
        <v>#DIV/0!</v>
      </c>
    </row>
    <row r="191" spans="1:11" ht="15" hidden="1" x14ac:dyDescent="0.2">
      <c r="A191" s="33" t="s">
        <v>228</v>
      </c>
      <c r="B191" s="36" t="s">
        <v>229</v>
      </c>
      <c r="C191" s="35">
        <v>0.6</v>
      </c>
      <c r="D191" s="14" t="e">
        <f>прил.2!I191</f>
        <v>#DIV/0!</v>
      </c>
      <c r="E191" s="12" t="e">
        <f t="shared" si="62"/>
        <v>#DIV/0!</v>
      </c>
      <c r="F191" s="12">
        <f>прил.3!I191</f>
        <v>0</v>
      </c>
      <c r="G191" s="12" t="e">
        <f>прил.4!F191</f>
        <v>#DIV/0!</v>
      </c>
      <c r="H191" s="12" t="e">
        <f t="shared" si="78"/>
        <v>#DIV/0!</v>
      </c>
      <c r="I191" s="13">
        <f>прил.9!C115</f>
        <v>0.76646072489461137</v>
      </c>
      <c r="J191" s="14" t="e">
        <f t="shared" si="79"/>
        <v>#DIV/0!</v>
      </c>
      <c r="K191" s="14" t="e">
        <f t="shared" si="80"/>
        <v>#DIV/0!</v>
      </c>
    </row>
    <row r="192" spans="1:11" ht="15" hidden="1" x14ac:dyDescent="0.2">
      <c r="A192" s="33" t="s">
        <v>68</v>
      </c>
      <c r="B192" s="34" t="s">
        <v>42</v>
      </c>
      <c r="C192" s="35"/>
      <c r="D192" s="14"/>
      <c r="E192" s="12"/>
      <c r="F192" s="12"/>
      <c r="G192" s="12"/>
      <c r="H192" s="24"/>
      <c r="I192" s="64"/>
      <c r="J192" s="24"/>
      <c r="K192" s="24"/>
    </row>
    <row r="193" spans="1:11" ht="15" hidden="1" x14ac:dyDescent="0.2">
      <c r="A193" s="33" t="s">
        <v>230</v>
      </c>
      <c r="B193" s="36" t="s">
        <v>231</v>
      </c>
      <c r="C193" s="35">
        <v>1</v>
      </c>
      <c r="D193" s="14" t="e">
        <f>прил.2!I193</f>
        <v>#DIV/0!</v>
      </c>
      <c r="E193" s="12" t="e">
        <f t="shared" si="62"/>
        <v>#DIV/0!</v>
      </c>
      <c r="F193" s="12">
        <f>прил.3!I193</f>
        <v>0</v>
      </c>
      <c r="G193" s="12" t="e">
        <f>прил.4!F193</f>
        <v>#DIV/0!</v>
      </c>
      <c r="H193" s="12" t="e">
        <f t="shared" ref="H193:H198" si="81">C193*SUM(D193:G193)</f>
        <v>#DIV/0!</v>
      </c>
      <c r="I193" s="13">
        <f>прил.9!C115</f>
        <v>0.76646072489461137</v>
      </c>
      <c r="J193" s="14" t="e">
        <f t="shared" ref="J193:J198" si="82">H193*I193</f>
        <v>#DIV/0!</v>
      </c>
      <c r="K193" s="14" t="e">
        <f t="shared" ref="K193:K198" si="83">H193+J193</f>
        <v>#DIV/0!</v>
      </c>
    </row>
    <row r="194" spans="1:11" ht="15" hidden="1" x14ac:dyDescent="0.2">
      <c r="A194" s="33" t="s">
        <v>69</v>
      </c>
      <c r="B194" s="36" t="s">
        <v>232</v>
      </c>
      <c r="C194" s="35">
        <v>0.67</v>
      </c>
      <c r="D194" s="14" t="e">
        <f>прил.2!I194</f>
        <v>#DIV/0!</v>
      </c>
      <c r="E194" s="12" t="e">
        <f t="shared" si="62"/>
        <v>#DIV/0!</v>
      </c>
      <c r="F194" s="12">
        <f>прил.3!I194</f>
        <v>0</v>
      </c>
      <c r="G194" s="12" t="e">
        <f>прил.4!F194</f>
        <v>#DIV/0!</v>
      </c>
      <c r="H194" s="12" t="e">
        <f t="shared" si="81"/>
        <v>#DIV/0!</v>
      </c>
      <c r="I194" s="13">
        <f>прил.9!C115</f>
        <v>0.76646072489461137</v>
      </c>
      <c r="J194" s="14" t="e">
        <f t="shared" si="82"/>
        <v>#DIV/0!</v>
      </c>
      <c r="K194" s="14" t="e">
        <f t="shared" si="83"/>
        <v>#DIV/0!</v>
      </c>
    </row>
    <row r="195" spans="1:11" ht="15" hidden="1" x14ac:dyDescent="0.2">
      <c r="A195" s="33" t="s">
        <v>233</v>
      </c>
      <c r="B195" s="36" t="s">
        <v>182</v>
      </c>
      <c r="C195" s="35">
        <v>0.62</v>
      </c>
      <c r="D195" s="14" t="e">
        <f>прил.2!I195</f>
        <v>#DIV/0!</v>
      </c>
      <c r="E195" s="12" t="e">
        <f t="shared" si="62"/>
        <v>#DIV/0!</v>
      </c>
      <c r="F195" s="12">
        <f>прил.3!I195</f>
        <v>0</v>
      </c>
      <c r="G195" s="12" t="e">
        <f>прил.4!F195</f>
        <v>#DIV/0!</v>
      </c>
      <c r="H195" s="12" t="e">
        <f t="shared" si="81"/>
        <v>#DIV/0!</v>
      </c>
      <c r="I195" s="13">
        <f>прил.9!C115</f>
        <v>0.76646072489461137</v>
      </c>
      <c r="J195" s="14" t="e">
        <f t="shared" si="82"/>
        <v>#DIV/0!</v>
      </c>
      <c r="K195" s="14" t="e">
        <f t="shared" si="83"/>
        <v>#DIV/0!</v>
      </c>
    </row>
    <row r="196" spans="1:11" ht="15" hidden="1" x14ac:dyDescent="0.2">
      <c r="A196" s="33" t="s">
        <v>234</v>
      </c>
      <c r="B196" s="36" t="s">
        <v>183</v>
      </c>
      <c r="C196" s="35">
        <v>0.5</v>
      </c>
      <c r="D196" s="14" t="e">
        <f>прил.2!I196</f>
        <v>#DIV/0!</v>
      </c>
      <c r="E196" s="12" t="e">
        <f t="shared" si="62"/>
        <v>#DIV/0!</v>
      </c>
      <c r="F196" s="12">
        <f>прил.3!I196</f>
        <v>0</v>
      </c>
      <c r="G196" s="12" t="e">
        <f>прил.4!F196</f>
        <v>#DIV/0!</v>
      </c>
      <c r="H196" s="12" t="e">
        <f t="shared" si="81"/>
        <v>#DIV/0!</v>
      </c>
      <c r="I196" s="13">
        <f>прил.9!C115</f>
        <v>0.76646072489461137</v>
      </c>
      <c r="J196" s="14" t="e">
        <f t="shared" si="82"/>
        <v>#DIV/0!</v>
      </c>
      <c r="K196" s="14" t="e">
        <f t="shared" si="83"/>
        <v>#DIV/0!</v>
      </c>
    </row>
    <row r="197" spans="1:11" ht="15" hidden="1" x14ac:dyDescent="0.2">
      <c r="A197" s="33" t="s">
        <v>263</v>
      </c>
      <c r="B197" s="36" t="s">
        <v>264</v>
      </c>
      <c r="C197" s="35">
        <v>0</v>
      </c>
      <c r="D197" s="14" t="e">
        <f>прил.2!I197</f>
        <v>#DIV/0!</v>
      </c>
      <c r="E197" s="12" t="e">
        <f t="shared" si="62"/>
        <v>#DIV/0!</v>
      </c>
      <c r="F197" s="12">
        <f>прил.3!I197</f>
        <v>0</v>
      </c>
      <c r="G197" s="12" t="e">
        <f>прил.4!F197</f>
        <v>#DIV/0!</v>
      </c>
      <c r="H197" s="12" t="e">
        <f t="shared" si="81"/>
        <v>#DIV/0!</v>
      </c>
      <c r="I197" s="13">
        <f>прил.9!C115</f>
        <v>0.76646072489461137</v>
      </c>
      <c r="J197" s="14" t="e">
        <f t="shared" si="82"/>
        <v>#DIV/0!</v>
      </c>
      <c r="K197" s="14" t="e">
        <f t="shared" si="83"/>
        <v>#DIV/0!</v>
      </c>
    </row>
    <row r="198" spans="1:11" ht="15" hidden="1" x14ac:dyDescent="0.2">
      <c r="A198" s="33" t="s">
        <v>235</v>
      </c>
      <c r="B198" s="36" t="s">
        <v>236</v>
      </c>
      <c r="C198" s="35">
        <v>0.5</v>
      </c>
      <c r="D198" s="14" t="e">
        <f>прил.2!I198</f>
        <v>#DIV/0!</v>
      </c>
      <c r="E198" s="12" t="e">
        <f t="shared" si="62"/>
        <v>#DIV/0!</v>
      </c>
      <c r="F198" s="12">
        <f>прил.3!I198</f>
        <v>0</v>
      </c>
      <c r="G198" s="12" t="e">
        <f>прил.4!F198</f>
        <v>#DIV/0!</v>
      </c>
      <c r="H198" s="12" t="e">
        <f t="shared" si="81"/>
        <v>#DIV/0!</v>
      </c>
      <c r="I198" s="13">
        <f>прил.9!C115</f>
        <v>0.76646072489461137</v>
      </c>
      <c r="J198" s="14" t="e">
        <f t="shared" si="82"/>
        <v>#DIV/0!</v>
      </c>
      <c r="K198" s="14" t="e">
        <f t="shared" si="83"/>
        <v>#DIV/0!</v>
      </c>
    </row>
    <row r="199" spans="1:11" ht="15" hidden="1" x14ac:dyDescent="0.2">
      <c r="A199" s="33" t="s">
        <v>237</v>
      </c>
      <c r="B199" s="34" t="s">
        <v>238</v>
      </c>
      <c r="C199" s="35"/>
      <c r="D199" s="14"/>
      <c r="E199" s="12"/>
      <c r="F199" s="12"/>
      <c r="G199" s="12"/>
      <c r="H199" s="24"/>
      <c r="I199" s="64"/>
      <c r="J199" s="24"/>
      <c r="K199" s="24"/>
    </row>
    <row r="200" spans="1:11" ht="15" hidden="1" x14ac:dyDescent="0.2">
      <c r="A200" s="33" t="s">
        <v>239</v>
      </c>
      <c r="B200" s="36" t="s">
        <v>240</v>
      </c>
      <c r="C200" s="35">
        <v>0.5</v>
      </c>
      <c r="D200" s="14" t="e">
        <f>прил.2!I200</f>
        <v>#DIV/0!</v>
      </c>
      <c r="E200" s="12" t="e">
        <f t="shared" si="62"/>
        <v>#DIV/0!</v>
      </c>
      <c r="F200" s="12">
        <f>прил.3!I200</f>
        <v>0</v>
      </c>
      <c r="G200" s="12" t="e">
        <f>прил.4!F200</f>
        <v>#DIV/0!</v>
      </c>
      <c r="H200" s="12" t="e">
        <f t="shared" ref="H200" si="84">C200*SUM(D200:G200)</f>
        <v>#DIV/0!</v>
      </c>
      <c r="I200" s="13">
        <f>прил.9!C115</f>
        <v>0.76646072489461137</v>
      </c>
      <c r="J200" s="14" t="e">
        <f t="shared" ref="J200" si="85">H200*I200</f>
        <v>#DIV/0!</v>
      </c>
      <c r="K200" s="14" t="e">
        <f t="shared" ref="K200" si="86">H200+J200</f>
        <v>#DIV/0!</v>
      </c>
    </row>
    <row r="201" spans="1:11" ht="15" hidden="1" x14ac:dyDescent="0.2">
      <c r="A201" s="33" t="s">
        <v>241</v>
      </c>
      <c r="B201" s="36" t="s">
        <v>242</v>
      </c>
      <c r="C201" s="35">
        <v>0.5</v>
      </c>
      <c r="D201" s="14" t="e">
        <f>прил.2!I201</f>
        <v>#DIV/0!</v>
      </c>
      <c r="E201" s="12" t="e">
        <f t="shared" si="62"/>
        <v>#DIV/0!</v>
      </c>
      <c r="F201" s="12">
        <f>прил.3!I201</f>
        <v>0</v>
      </c>
      <c r="G201" s="12" t="e">
        <f>прил.4!F201</f>
        <v>#DIV/0!</v>
      </c>
      <c r="H201" s="12" t="e">
        <f t="shared" ref="H201:H202" si="87">C201*SUM(D201:G201)</f>
        <v>#DIV/0!</v>
      </c>
      <c r="I201" s="13">
        <f>прил.9!C115</f>
        <v>0.76646072489461137</v>
      </c>
      <c r="J201" s="14" t="e">
        <f t="shared" ref="J201:J202" si="88">H201*I201</f>
        <v>#DIV/0!</v>
      </c>
      <c r="K201" s="14" t="e">
        <f t="shared" ref="K201:K202" si="89">H201+J201</f>
        <v>#DIV/0!</v>
      </c>
    </row>
    <row r="202" spans="1:11" ht="15" hidden="1" x14ac:dyDescent="0.2">
      <c r="A202" s="33" t="s">
        <v>243</v>
      </c>
      <c r="B202" s="36" t="s">
        <v>244</v>
      </c>
      <c r="C202" s="35">
        <v>0.5</v>
      </c>
      <c r="D202" s="14" t="e">
        <f>прил.2!I202</f>
        <v>#DIV/0!</v>
      </c>
      <c r="E202" s="12" t="e">
        <f t="shared" ref="E202:E265" si="90">D202*30.2/100</f>
        <v>#DIV/0!</v>
      </c>
      <c r="F202" s="12">
        <f>прил.3!I202</f>
        <v>0</v>
      </c>
      <c r="G202" s="12" t="e">
        <f>прил.4!F202</f>
        <v>#DIV/0!</v>
      </c>
      <c r="H202" s="12" t="e">
        <f t="shared" si="87"/>
        <v>#DIV/0!</v>
      </c>
      <c r="I202" s="13">
        <f>прил.9!C115</f>
        <v>0.76646072489461137</v>
      </c>
      <c r="J202" s="14" t="e">
        <f t="shared" si="88"/>
        <v>#DIV/0!</v>
      </c>
      <c r="K202" s="14" t="e">
        <f t="shared" si="89"/>
        <v>#DIV/0!</v>
      </c>
    </row>
    <row r="203" spans="1:11" ht="15" hidden="1" x14ac:dyDescent="0.2">
      <c r="A203" s="33" t="s">
        <v>245</v>
      </c>
      <c r="B203" s="34" t="s">
        <v>171</v>
      </c>
      <c r="C203" s="35"/>
      <c r="D203" s="14"/>
      <c r="E203" s="12"/>
      <c r="F203" s="12"/>
      <c r="G203" s="12"/>
      <c r="H203" s="24"/>
      <c r="I203" s="64"/>
      <c r="J203" s="24"/>
      <c r="K203" s="24"/>
    </row>
    <row r="204" spans="1:11" ht="30" hidden="1" x14ac:dyDescent="0.2">
      <c r="A204" s="33" t="s">
        <v>246</v>
      </c>
      <c r="B204" s="36" t="s">
        <v>247</v>
      </c>
      <c r="C204" s="35">
        <v>0.83</v>
      </c>
      <c r="D204" s="14" t="e">
        <f>прил.2!I204</f>
        <v>#DIV/0!</v>
      </c>
      <c r="E204" s="12" t="e">
        <f t="shared" si="90"/>
        <v>#DIV/0!</v>
      </c>
      <c r="F204" s="12">
        <f>прил.3!I204</f>
        <v>0</v>
      </c>
      <c r="G204" s="12" t="e">
        <f>прил.4!F204</f>
        <v>#DIV/0!</v>
      </c>
      <c r="H204" s="12" t="e">
        <f t="shared" ref="H204" si="91">C204*SUM(D204:G204)</f>
        <v>#DIV/0!</v>
      </c>
      <c r="I204" s="13">
        <f>прил.9!C115</f>
        <v>0.76646072489461137</v>
      </c>
      <c r="J204" s="14" t="e">
        <f t="shared" ref="J204" si="92">H204*I204</f>
        <v>#DIV/0!</v>
      </c>
      <c r="K204" s="14" t="e">
        <f t="shared" ref="K204" si="93">H204+J204</f>
        <v>#DIV/0!</v>
      </c>
    </row>
    <row r="205" spans="1:11" ht="30" hidden="1" x14ac:dyDescent="0.2">
      <c r="A205" s="33" t="s">
        <v>248</v>
      </c>
      <c r="B205" s="36" t="s">
        <v>175</v>
      </c>
      <c r="C205" s="35">
        <v>0.33</v>
      </c>
      <c r="D205" s="14" t="e">
        <f>прил.2!I205</f>
        <v>#DIV/0!</v>
      </c>
      <c r="E205" s="12" t="e">
        <f t="shared" si="90"/>
        <v>#DIV/0!</v>
      </c>
      <c r="F205" s="12">
        <f>прил.3!I205</f>
        <v>0</v>
      </c>
      <c r="G205" s="12" t="e">
        <f>прил.4!F205</f>
        <v>#DIV/0!</v>
      </c>
      <c r="H205" s="12" t="e">
        <f t="shared" ref="H205:H206" si="94">C205*SUM(D205:G205)</f>
        <v>#DIV/0!</v>
      </c>
      <c r="I205" s="13">
        <f>прил.9!C115</f>
        <v>0.76646072489461137</v>
      </c>
      <c r="J205" s="14" t="e">
        <f t="shared" ref="J205:J206" si="95">H205*I205</f>
        <v>#DIV/0!</v>
      </c>
      <c r="K205" s="14" t="e">
        <f t="shared" ref="K205:K206" si="96">H205+J205</f>
        <v>#DIV/0!</v>
      </c>
    </row>
    <row r="206" spans="1:11" ht="15" hidden="1" x14ac:dyDescent="0.2">
      <c r="A206" s="33" t="s">
        <v>249</v>
      </c>
      <c r="B206" s="36" t="s">
        <v>250</v>
      </c>
      <c r="C206" s="35">
        <v>0.5</v>
      </c>
      <c r="D206" s="14" t="e">
        <f>прил.2!I206</f>
        <v>#DIV/0!</v>
      </c>
      <c r="E206" s="12" t="e">
        <f t="shared" si="90"/>
        <v>#DIV/0!</v>
      </c>
      <c r="F206" s="12">
        <f>прил.3!I206</f>
        <v>0</v>
      </c>
      <c r="G206" s="12" t="e">
        <f>прил.4!F206</f>
        <v>#DIV/0!</v>
      </c>
      <c r="H206" s="12" t="e">
        <f t="shared" si="94"/>
        <v>#DIV/0!</v>
      </c>
      <c r="I206" s="13">
        <f>прил.9!C115</f>
        <v>0.76646072489461137</v>
      </c>
      <c r="J206" s="14" t="e">
        <f t="shared" si="95"/>
        <v>#DIV/0!</v>
      </c>
      <c r="K206" s="14" t="e">
        <f t="shared" si="96"/>
        <v>#DIV/0!</v>
      </c>
    </row>
    <row r="207" spans="1:11" ht="45" hidden="1" x14ac:dyDescent="0.2">
      <c r="A207" s="33" t="s">
        <v>251</v>
      </c>
      <c r="B207" s="34" t="s">
        <v>99</v>
      </c>
      <c r="C207" s="35"/>
      <c r="D207" s="14"/>
      <c r="E207" s="12"/>
      <c r="F207" s="12"/>
      <c r="G207" s="12"/>
      <c r="H207" s="24"/>
      <c r="I207" s="64"/>
      <c r="J207" s="24"/>
      <c r="K207" s="24"/>
    </row>
    <row r="208" spans="1:11" s="38" customFormat="1" ht="30" hidden="1" x14ac:dyDescent="0.2">
      <c r="A208" s="45" t="s">
        <v>483</v>
      </c>
      <c r="B208" s="40" t="s">
        <v>484</v>
      </c>
      <c r="C208" s="50">
        <v>0.5</v>
      </c>
      <c r="D208" s="14" t="e">
        <f>прил.2!I208</f>
        <v>#DIV/0!</v>
      </c>
      <c r="E208" s="12" t="e">
        <f t="shared" si="90"/>
        <v>#DIV/0!</v>
      </c>
      <c r="F208" s="12">
        <f>прил.3!I208</f>
        <v>0</v>
      </c>
      <c r="G208" s="12" t="e">
        <f>прил.4!F208</f>
        <v>#DIV/0!</v>
      </c>
      <c r="H208" s="12" t="e">
        <f>C208*SUM(D208:G208)</f>
        <v>#DIV/0!</v>
      </c>
      <c r="I208" s="67">
        <f>прил.9!C115</f>
        <v>0.76646072489461137</v>
      </c>
      <c r="J208" s="14" t="e">
        <f>H208*I208</f>
        <v>#DIV/0!</v>
      </c>
      <c r="K208" s="14" t="e">
        <f t="shared" ref="K208" si="97">H208+J208</f>
        <v>#DIV/0!</v>
      </c>
    </row>
    <row r="209" spans="1:11" ht="45" hidden="1" x14ac:dyDescent="0.2">
      <c r="A209" s="33" t="s">
        <v>252</v>
      </c>
      <c r="B209" s="36" t="s">
        <v>253</v>
      </c>
      <c r="C209" s="35">
        <v>0.67</v>
      </c>
      <c r="D209" s="14" t="e">
        <f>прил.2!I209</f>
        <v>#DIV/0!</v>
      </c>
      <c r="E209" s="12" t="e">
        <f t="shared" si="90"/>
        <v>#DIV/0!</v>
      </c>
      <c r="F209" s="12">
        <f>прил.3!I209</f>
        <v>0</v>
      </c>
      <c r="G209" s="12" t="e">
        <f>прил.4!F209</f>
        <v>#DIV/0!</v>
      </c>
      <c r="H209" s="12" t="e">
        <f t="shared" ref="H209:H213" si="98">C209*SUM(D209:G209)</f>
        <v>#DIV/0!</v>
      </c>
      <c r="I209" s="13">
        <f>прил.9!C115</f>
        <v>0.76646072489461137</v>
      </c>
      <c r="J209" s="14" t="e">
        <f t="shared" ref="J209:J213" si="99">H209*I209</f>
        <v>#DIV/0!</v>
      </c>
      <c r="K209" s="14" t="e">
        <f t="shared" ref="K209:K213" si="100">H209+J209</f>
        <v>#DIV/0!</v>
      </c>
    </row>
    <row r="210" spans="1:11" ht="60" hidden="1" x14ac:dyDescent="0.2">
      <c r="A210" s="33" t="s">
        <v>254</v>
      </c>
      <c r="B210" s="36" t="s">
        <v>180</v>
      </c>
      <c r="C210" s="35">
        <v>0.33</v>
      </c>
      <c r="D210" s="14" t="e">
        <f>прил.2!I210</f>
        <v>#DIV/0!</v>
      </c>
      <c r="E210" s="12" t="e">
        <f t="shared" si="90"/>
        <v>#DIV/0!</v>
      </c>
      <c r="F210" s="12">
        <f>прил.3!I210</f>
        <v>0</v>
      </c>
      <c r="G210" s="12" t="e">
        <f>прил.4!F210</f>
        <v>#DIV/0!</v>
      </c>
      <c r="H210" s="12" t="e">
        <f t="shared" si="98"/>
        <v>#DIV/0!</v>
      </c>
      <c r="I210" s="13">
        <f>прил.9!C115</f>
        <v>0.76646072489461137</v>
      </c>
      <c r="J210" s="14" t="e">
        <f t="shared" si="99"/>
        <v>#DIV/0!</v>
      </c>
      <c r="K210" s="14" t="e">
        <f t="shared" si="100"/>
        <v>#DIV/0!</v>
      </c>
    </row>
    <row r="211" spans="1:11" ht="45" hidden="1" x14ac:dyDescent="0.2">
      <c r="A211" s="33" t="s">
        <v>255</v>
      </c>
      <c r="B211" s="36" t="s">
        <v>256</v>
      </c>
      <c r="C211" s="35">
        <v>0.42</v>
      </c>
      <c r="D211" s="14" t="e">
        <f>прил.2!I211</f>
        <v>#DIV/0!</v>
      </c>
      <c r="E211" s="12" t="e">
        <f t="shared" si="90"/>
        <v>#DIV/0!</v>
      </c>
      <c r="F211" s="12">
        <f>прил.3!I211</f>
        <v>0</v>
      </c>
      <c r="G211" s="12" t="e">
        <f>прил.4!F211</f>
        <v>#DIV/0!</v>
      </c>
      <c r="H211" s="12" t="e">
        <f t="shared" si="98"/>
        <v>#DIV/0!</v>
      </c>
      <c r="I211" s="13">
        <f>прил.9!C115</f>
        <v>0.76646072489461137</v>
      </c>
      <c r="J211" s="14" t="e">
        <f t="shared" si="99"/>
        <v>#DIV/0!</v>
      </c>
      <c r="K211" s="14" t="e">
        <f t="shared" si="100"/>
        <v>#DIV/0!</v>
      </c>
    </row>
    <row r="212" spans="1:11" ht="30" hidden="1" x14ac:dyDescent="0.2">
      <c r="A212" s="33" t="s">
        <v>257</v>
      </c>
      <c r="B212" s="36" t="s">
        <v>258</v>
      </c>
      <c r="C212" s="35">
        <v>0.5</v>
      </c>
      <c r="D212" s="14" t="e">
        <f>прил.2!I212</f>
        <v>#DIV/0!</v>
      </c>
      <c r="E212" s="12" t="e">
        <f t="shared" si="90"/>
        <v>#DIV/0!</v>
      </c>
      <c r="F212" s="12">
        <f>прил.3!I212</f>
        <v>0</v>
      </c>
      <c r="G212" s="12" t="e">
        <f>прил.4!F212</f>
        <v>#DIV/0!</v>
      </c>
      <c r="H212" s="12" t="e">
        <f t="shared" si="98"/>
        <v>#DIV/0!</v>
      </c>
      <c r="I212" s="13">
        <f>прил.9!C115</f>
        <v>0.76646072489461137</v>
      </c>
      <c r="J212" s="14" t="e">
        <f t="shared" si="99"/>
        <v>#DIV/0!</v>
      </c>
      <c r="K212" s="14" t="e">
        <f t="shared" si="100"/>
        <v>#DIV/0!</v>
      </c>
    </row>
    <row r="213" spans="1:11" ht="15" hidden="1" x14ac:dyDescent="0.2">
      <c r="A213" s="33" t="s">
        <v>259</v>
      </c>
      <c r="B213" s="36" t="s">
        <v>260</v>
      </c>
      <c r="C213" s="35">
        <v>0.67</v>
      </c>
      <c r="D213" s="14" t="e">
        <f>прил.2!I213</f>
        <v>#DIV/0!</v>
      </c>
      <c r="E213" s="12" t="e">
        <f t="shared" si="90"/>
        <v>#DIV/0!</v>
      </c>
      <c r="F213" s="12">
        <f>прил.3!I213</f>
        <v>0</v>
      </c>
      <c r="G213" s="12" t="e">
        <f>прил.4!F213</f>
        <v>#DIV/0!</v>
      </c>
      <c r="H213" s="12" t="e">
        <f t="shared" si="98"/>
        <v>#DIV/0!</v>
      </c>
      <c r="I213" s="13">
        <f>прил.9!C115</f>
        <v>0.76646072489461137</v>
      </c>
      <c r="J213" s="14" t="e">
        <f t="shared" si="99"/>
        <v>#DIV/0!</v>
      </c>
      <c r="K213" s="14" t="e">
        <f t="shared" si="100"/>
        <v>#DIV/0!</v>
      </c>
    </row>
    <row r="214" spans="1:11" ht="30" hidden="1" x14ac:dyDescent="0.2">
      <c r="A214" s="28">
        <v>3</v>
      </c>
      <c r="B214" s="29" t="s">
        <v>265</v>
      </c>
      <c r="C214" s="30"/>
      <c r="D214" s="48"/>
      <c r="E214" s="47"/>
      <c r="F214" s="47"/>
      <c r="G214" s="47"/>
      <c r="H214" s="49"/>
      <c r="I214" s="65"/>
      <c r="J214" s="49"/>
      <c r="K214" s="49"/>
    </row>
    <row r="215" spans="1:11" ht="15" hidden="1" x14ac:dyDescent="0.2">
      <c r="A215" s="33" t="s">
        <v>266</v>
      </c>
      <c r="B215" s="34" t="s">
        <v>8</v>
      </c>
      <c r="C215" s="35"/>
      <c r="D215" s="14"/>
      <c r="E215" s="12"/>
      <c r="F215" s="12"/>
      <c r="G215" s="12"/>
      <c r="H215" s="24"/>
      <c r="I215" s="64"/>
      <c r="J215" s="24"/>
      <c r="K215" s="24"/>
    </row>
    <row r="216" spans="1:11" ht="30" x14ac:dyDescent="0.2">
      <c r="A216" s="158" t="s">
        <v>267</v>
      </c>
      <c r="B216" s="156" t="s">
        <v>268</v>
      </c>
      <c r="C216" s="26" t="s">
        <v>501</v>
      </c>
      <c r="D216" s="26" t="s">
        <v>501</v>
      </c>
      <c r="E216" s="26" t="s">
        <v>501</v>
      </c>
      <c r="F216" s="26" t="s">
        <v>501</v>
      </c>
      <c r="G216" s="26" t="s">
        <v>501</v>
      </c>
      <c r="H216" s="26" t="s">
        <v>501</v>
      </c>
      <c r="I216" s="26" t="s">
        <v>501</v>
      </c>
      <c r="J216" s="26" t="s">
        <v>501</v>
      </c>
      <c r="K216" s="200">
        <f>прил.5!J13</f>
        <v>261.45332838763238</v>
      </c>
    </row>
    <row r="217" spans="1:11" ht="15" hidden="1" x14ac:dyDescent="0.2">
      <c r="A217" s="33" t="s">
        <v>269</v>
      </c>
      <c r="B217" s="36" t="s">
        <v>270</v>
      </c>
      <c r="C217" s="26" t="s">
        <v>501</v>
      </c>
      <c r="D217" s="26" t="s">
        <v>501</v>
      </c>
      <c r="E217" s="26" t="s">
        <v>501</v>
      </c>
      <c r="F217" s="26" t="s">
        <v>501</v>
      </c>
      <c r="G217" s="26" t="s">
        <v>501</v>
      </c>
      <c r="H217" s="26" t="s">
        <v>501</v>
      </c>
      <c r="I217" s="26" t="s">
        <v>501</v>
      </c>
      <c r="J217" s="26" t="s">
        <v>501</v>
      </c>
      <c r="K217" s="24"/>
    </row>
    <row r="218" spans="1:11" ht="45" x14ac:dyDescent="0.25">
      <c r="A218" s="184" t="s">
        <v>490</v>
      </c>
      <c r="B218" s="157" t="s">
        <v>491</v>
      </c>
      <c r="C218" s="26" t="s">
        <v>501</v>
      </c>
      <c r="D218" s="26" t="s">
        <v>501</v>
      </c>
      <c r="E218" s="26" t="s">
        <v>501</v>
      </c>
      <c r="F218" s="26" t="s">
        <v>501</v>
      </c>
      <c r="G218" s="26" t="s">
        <v>501</v>
      </c>
      <c r="H218" s="26" t="s">
        <v>501</v>
      </c>
      <c r="I218" s="26" t="s">
        <v>501</v>
      </c>
      <c r="J218" s="26" t="s">
        <v>501</v>
      </c>
      <c r="K218" s="200">
        <v>353.4</v>
      </c>
    </row>
    <row r="219" spans="1:11" ht="45" hidden="1" x14ac:dyDescent="0.25">
      <c r="A219" s="51" t="s">
        <v>492</v>
      </c>
      <c r="B219" s="52" t="s">
        <v>493</v>
      </c>
      <c r="C219" s="26" t="s">
        <v>501</v>
      </c>
      <c r="D219" s="26" t="s">
        <v>501</v>
      </c>
      <c r="E219" s="26" t="s">
        <v>501</v>
      </c>
      <c r="F219" s="26" t="s">
        <v>501</v>
      </c>
      <c r="G219" s="26" t="s">
        <v>501</v>
      </c>
      <c r="H219" s="26" t="s">
        <v>501</v>
      </c>
      <c r="I219" s="26" t="s">
        <v>501</v>
      </c>
      <c r="J219" s="26" t="s">
        <v>501</v>
      </c>
      <c r="K219" s="183" t="e">
        <f>прил.5!J16</f>
        <v>#DIV/0!</v>
      </c>
    </row>
    <row r="220" spans="1:11" ht="60" hidden="1" x14ac:dyDescent="0.25">
      <c r="A220" s="51" t="s">
        <v>494</v>
      </c>
      <c r="B220" s="53" t="s">
        <v>495</v>
      </c>
      <c r="C220" s="26" t="s">
        <v>501</v>
      </c>
      <c r="D220" s="26" t="s">
        <v>501</v>
      </c>
      <c r="E220" s="26" t="s">
        <v>501</v>
      </c>
      <c r="F220" s="26" t="s">
        <v>501</v>
      </c>
      <c r="G220" s="26" t="s">
        <v>501</v>
      </c>
      <c r="H220" s="26" t="s">
        <v>501</v>
      </c>
      <c r="I220" s="26" t="s">
        <v>501</v>
      </c>
      <c r="J220" s="26" t="s">
        <v>501</v>
      </c>
      <c r="K220" s="56" t="e">
        <f>прил.5!J17</f>
        <v>#DIV/0!</v>
      </c>
    </row>
    <row r="221" spans="1:11" ht="45" hidden="1" x14ac:dyDescent="0.25">
      <c r="A221" s="51" t="s">
        <v>496</v>
      </c>
      <c r="B221" s="53" t="s">
        <v>497</v>
      </c>
      <c r="C221" s="26" t="s">
        <v>501</v>
      </c>
      <c r="D221" s="26" t="s">
        <v>501</v>
      </c>
      <c r="E221" s="26" t="s">
        <v>501</v>
      </c>
      <c r="F221" s="26" t="s">
        <v>501</v>
      </c>
      <c r="G221" s="26" t="s">
        <v>501</v>
      </c>
      <c r="H221" s="26" t="s">
        <v>501</v>
      </c>
      <c r="I221" s="26" t="s">
        <v>501</v>
      </c>
      <c r="J221" s="26" t="s">
        <v>501</v>
      </c>
      <c r="K221" s="56" t="e">
        <f>прил.5!J18</f>
        <v>#DIV/0!</v>
      </c>
    </row>
    <row r="222" spans="1:11" ht="15" x14ac:dyDescent="0.2">
      <c r="A222" s="158" t="s">
        <v>271</v>
      </c>
      <c r="B222" s="156" t="s">
        <v>70</v>
      </c>
      <c r="C222" s="35">
        <v>0.16</v>
      </c>
      <c r="D222" s="14">
        <f>прил.2!I222</f>
        <v>180.87056088933804</v>
      </c>
      <c r="E222" s="12">
        <f t="shared" si="90"/>
        <v>54.622909388580084</v>
      </c>
      <c r="F222" s="12">
        <f>прил.3!I222</f>
        <v>22.92066700353714</v>
      </c>
      <c r="G222" s="12">
        <f>прил.4!F222</f>
        <v>0</v>
      </c>
      <c r="H222" s="12">
        <f t="shared" ref="H222:H228" si="101">C222*SUM(D222:G222)</f>
        <v>41.346261965032838</v>
      </c>
      <c r="I222" s="13">
        <f>прил.9!C115</f>
        <v>0.76646072489461137</v>
      </c>
      <c r="J222" s="14">
        <f t="shared" ref="J222:J228" si="102">H222*I222</f>
        <v>31.690285917401567</v>
      </c>
      <c r="K222" s="200">
        <f t="shared" ref="K222:K228" si="103">H222+J222</f>
        <v>73.036547882434405</v>
      </c>
    </row>
    <row r="223" spans="1:11" ht="15" x14ac:dyDescent="0.2">
      <c r="A223" s="158" t="s">
        <v>272</v>
      </c>
      <c r="B223" s="156" t="s">
        <v>71</v>
      </c>
      <c r="C223" s="35">
        <v>0.18</v>
      </c>
      <c r="D223" s="14">
        <f>прил.2!I223</f>
        <v>180.87056088933804</v>
      </c>
      <c r="E223" s="12">
        <f t="shared" si="90"/>
        <v>54.622909388580084</v>
      </c>
      <c r="F223" s="12">
        <f>прил.3!I223</f>
        <v>0</v>
      </c>
      <c r="G223" s="12">
        <f>прил.4!F223</f>
        <v>0</v>
      </c>
      <c r="H223" s="12">
        <f t="shared" si="101"/>
        <v>42.388824650025256</v>
      </c>
      <c r="I223" s="13">
        <f>прил.9!C115</f>
        <v>0.76646072489461137</v>
      </c>
      <c r="J223" s="14">
        <f t="shared" si="102"/>
        <v>32.489369268688932</v>
      </c>
      <c r="K223" s="200">
        <f t="shared" si="103"/>
        <v>74.878193918714189</v>
      </c>
    </row>
    <row r="224" spans="1:11" ht="15" x14ac:dyDescent="0.2">
      <c r="A224" s="158" t="s">
        <v>273</v>
      </c>
      <c r="B224" s="156" t="s">
        <v>197</v>
      </c>
      <c r="C224" s="26" t="s">
        <v>501</v>
      </c>
      <c r="D224" s="26" t="s">
        <v>501</v>
      </c>
      <c r="E224" s="26" t="s">
        <v>501</v>
      </c>
      <c r="F224" s="26" t="s">
        <v>501</v>
      </c>
      <c r="G224" s="26" t="s">
        <v>501</v>
      </c>
      <c r="H224" s="26" t="s">
        <v>501</v>
      </c>
      <c r="I224" s="26" t="s">
        <v>501</v>
      </c>
      <c r="J224" s="26" t="s">
        <v>501</v>
      </c>
      <c r="K224" s="201">
        <f>прил.5!J19</f>
        <v>33.752751285538757</v>
      </c>
    </row>
    <row r="225" spans="1:11" ht="30" x14ac:dyDescent="0.2">
      <c r="A225" s="158" t="s">
        <v>274</v>
      </c>
      <c r="B225" s="156" t="s">
        <v>199</v>
      </c>
      <c r="C225" s="26" t="s">
        <v>501</v>
      </c>
      <c r="D225" s="26" t="s">
        <v>501</v>
      </c>
      <c r="E225" s="26" t="s">
        <v>501</v>
      </c>
      <c r="F225" s="26" t="s">
        <v>501</v>
      </c>
      <c r="G225" s="26" t="s">
        <v>501</v>
      </c>
      <c r="H225" s="26" t="s">
        <v>501</v>
      </c>
      <c r="I225" s="26" t="s">
        <v>501</v>
      </c>
      <c r="J225" s="26" t="s">
        <v>501</v>
      </c>
      <c r="K225" s="201">
        <f>прил.5!J20</f>
        <v>7.4833166632549517</v>
      </c>
    </row>
    <row r="226" spans="1:11" ht="30" x14ac:dyDescent="0.2">
      <c r="A226" s="158" t="s">
        <v>275</v>
      </c>
      <c r="B226" s="156" t="s">
        <v>276</v>
      </c>
      <c r="C226" s="26" t="s">
        <v>501</v>
      </c>
      <c r="D226" s="26" t="s">
        <v>501</v>
      </c>
      <c r="E226" s="26" t="s">
        <v>501</v>
      </c>
      <c r="F226" s="26" t="s">
        <v>501</v>
      </c>
      <c r="G226" s="26" t="s">
        <v>501</v>
      </c>
      <c r="H226" s="26" t="s">
        <v>501</v>
      </c>
      <c r="I226" s="26" t="s">
        <v>501</v>
      </c>
      <c r="J226" s="26" t="s">
        <v>501</v>
      </c>
      <c r="K226" s="201">
        <f>прил.5!J21</f>
        <v>30.695898883077223</v>
      </c>
    </row>
    <row r="227" spans="1:11" ht="37.15" customHeight="1" x14ac:dyDescent="0.2">
      <c r="A227" s="158" t="s">
        <v>277</v>
      </c>
      <c r="B227" s="156" t="s">
        <v>278</v>
      </c>
      <c r="C227" s="35">
        <v>1.42</v>
      </c>
      <c r="D227" s="14">
        <f>прил.2!I227</f>
        <v>181.07393633148055</v>
      </c>
      <c r="E227" s="12">
        <f t="shared" si="90"/>
        <v>54.684328772107129</v>
      </c>
      <c r="F227" s="12">
        <f>прил.3!I227</f>
        <v>42.681657402728653</v>
      </c>
      <c r="G227" s="12">
        <f>прил.4!F227</f>
        <v>42.681657402728653</v>
      </c>
      <c r="H227" s="12">
        <f t="shared" si="101"/>
        <v>455.99264347084392</v>
      </c>
      <c r="I227" s="13">
        <f>прил.9!C115</f>
        <v>0.76646072489461137</v>
      </c>
      <c r="J227" s="14">
        <f t="shared" si="102"/>
        <v>349.50045206127311</v>
      </c>
      <c r="K227" s="201">
        <f t="shared" si="103"/>
        <v>805.49309553211697</v>
      </c>
    </row>
    <row r="228" spans="1:11" ht="45" hidden="1" x14ac:dyDescent="0.2">
      <c r="A228" s="158" t="s">
        <v>279</v>
      </c>
      <c r="B228" s="40" t="s">
        <v>203</v>
      </c>
      <c r="C228" s="35">
        <v>1.58</v>
      </c>
      <c r="D228" s="14">
        <f>прил.2!I228</f>
        <v>175.15039919151087</v>
      </c>
      <c r="E228" s="12">
        <f t="shared" si="90"/>
        <v>52.895420555836282</v>
      </c>
      <c r="F228" s="12">
        <f>прил.3!I228</f>
        <v>182.10525517938353</v>
      </c>
      <c r="G228" s="12">
        <f>прил.4!F228</f>
        <v>72.339565437089433</v>
      </c>
      <c r="H228" s="12">
        <f t="shared" si="101"/>
        <v>762.33521177483578</v>
      </c>
      <c r="I228" s="13">
        <f>прил.9!C115</f>
        <v>0.76646072489461137</v>
      </c>
      <c r="J228" s="14">
        <f t="shared" si="102"/>
        <v>584.29999902962766</v>
      </c>
      <c r="K228" s="17">
        <f t="shared" si="103"/>
        <v>1346.6352108044634</v>
      </c>
    </row>
    <row r="229" spans="1:11" ht="30" hidden="1" x14ac:dyDescent="0.2">
      <c r="A229" s="33" t="s">
        <v>72</v>
      </c>
      <c r="B229" s="36" t="s">
        <v>10</v>
      </c>
      <c r="C229" s="35"/>
      <c r="D229" s="14"/>
      <c r="E229" s="12"/>
      <c r="F229" s="12"/>
      <c r="G229" s="12"/>
      <c r="H229" s="24"/>
      <c r="I229" s="64"/>
      <c r="J229" s="24"/>
      <c r="K229" s="24"/>
    </row>
    <row r="230" spans="1:11" ht="15" x14ac:dyDescent="0.2">
      <c r="A230" s="158" t="s">
        <v>280</v>
      </c>
      <c r="B230" s="156" t="s">
        <v>139</v>
      </c>
      <c r="C230" s="35">
        <v>7.0000000000000007E-2</v>
      </c>
      <c r="D230" s="14">
        <f>прил.2!I230</f>
        <v>180.87056088933804</v>
      </c>
      <c r="E230" s="12">
        <f t="shared" si="90"/>
        <v>54.622909388580084</v>
      </c>
      <c r="F230" s="12">
        <f>прил.3!I230</f>
        <v>0</v>
      </c>
      <c r="G230" s="12">
        <f>прил.4!F230</f>
        <v>0</v>
      </c>
      <c r="H230" s="12">
        <f t="shared" ref="H230:H248" si="104">C230*SUM(D230:G230)</f>
        <v>16.48454291945427</v>
      </c>
      <c r="I230" s="13">
        <f>прил.9!C115</f>
        <v>0.76646072489461137</v>
      </c>
      <c r="J230" s="14">
        <f t="shared" ref="J230:J248" si="105">H230*I230</f>
        <v>12.634754715601254</v>
      </c>
      <c r="K230" s="201">
        <f t="shared" ref="K230:K248" si="106">H230+J230</f>
        <v>29.119297635055524</v>
      </c>
    </row>
    <row r="231" spans="1:11" ht="15" x14ac:dyDescent="0.2">
      <c r="A231" s="158" t="s">
        <v>281</v>
      </c>
      <c r="B231" s="156" t="s">
        <v>13</v>
      </c>
      <c r="C231" s="35">
        <v>0.15</v>
      </c>
      <c r="D231" s="14">
        <f>прил.2!I231</f>
        <v>180.87056088933804</v>
      </c>
      <c r="E231" s="12">
        <f t="shared" si="90"/>
        <v>54.622909388580084</v>
      </c>
      <c r="F231" s="12">
        <f>прил.3!I231</f>
        <v>0</v>
      </c>
      <c r="G231" s="12">
        <f>прил.4!F231</f>
        <v>0</v>
      </c>
      <c r="H231" s="12">
        <f t="shared" si="104"/>
        <v>35.324020541687716</v>
      </c>
      <c r="I231" s="13">
        <f>прил.9!C115</f>
        <v>0.76646072489461137</v>
      </c>
      <c r="J231" s="14">
        <f t="shared" si="105"/>
        <v>27.07447439057411</v>
      </c>
      <c r="K231" s="201">
        <f t="shared" si="106"/>
        <v>62.398494932261826</v>
      </c>
    </row>
    <row r="232" spans="1:11" ht="15" x14ac:dyDescent="0.2">
      <c r="A232" s="158" t="s">
        <v>282</v>
      </c>
      <c r="B232" s="156" t="s">
        <v>73</v>
      </c>
      <c r="C232" s="35">
        <v>0.08</v>
      </c>
      <c r="D232" s="14">
        <f>прил.2!I232</f>
        <v>180.87056088933804</v>
      </c>
      <c r="E232" s="12">
        <f t="shared" si="90"/>
        <v>54.622909388580084</v>
      </c>
      <c r="F232" s="12">
        <f>прил.3!I232</f>
        <v>0</v>
      </c>
      <c r="G232" s="12">
        <f>прил.4!F232</f>
        <v>0</v>
      </c>
      <c r="H232" s="12">
        <f t="shared" si="104"/>
        <v>18.839477622233449</v>
      </c>
      <c r="I232" s="13">
        <f>прил.9!C115</f>
        <v>0.76646072489461137</v>
      </c>
      <c r="J232" s="14">
        <f t="shared" si="105"/>
        <v>14.439719674972858</v>
      </c>
      <c r="K232" s="200">
        <f t="shared" si="106"/>
        <v>33.279197297206309</v>
      </c>
    </row>
    <row r="233" spans="1:11" ht="26.45" customHeight="1" x14ac:dyDescent="0.2">
      <c r="A233" s="158" t="s">
        <v>283</v>
      </c>
      <c r="B233" s="156" t="s">
        <v>74</v>
      </c>
      <c r="C233" s="35">
        <v>0.15</v>
      </c>
      <c r="D233" s="14">
        <f>прил.2!I233</f>
        <v>161.93148054573018</v>
      </c>
      <c r="E233" s="12">
        <f t="shared" si="90"/>
        <v>48.903307124810517</v>
      </c>
      <c r="F233" s="12">
        <f>прил.3!I233</f>
        <v>0</v>
      </c>
      <c r="G233" s="12">
        <f>прил.4!F233</f>
        <v>0</v>
      </c>
      <c r="H233" s="12">
        <f t="shared" si="104"/>
        <v>31.625218150581102</v>
      </c>
      <c r="I233" s="13">
        <f>прил.9!C115</f>
        <v>0.76646072489461137</v>
      </c>
      <c r="J233" s="14">
        <f t="shared" si="105"/>
        <v>24.239487628644611</v>
      </c>
      <c r="K233" s="200">
        <f t="shared" si="106"/>
        <v>55.864705779225716</v>
      </c>
    </row>
    <row r="234" spans="1:11" ht="34.15" customHeight="1" x14ac:dyDescent="0.2">
      <c r="A234" s="158" t="s">
        <v>284</v>
      </c>
      <c r="B234" s="156" t="s">
        <v>50</v>
      </c>
      <c r="C234" s="35">
        <v>0.12</v>
      </c>
      <c r="D234" s="14">
        <f>прил.2!I234</f>
        <v>180.87056088933804</v>
      </c>
      <c r="E234" s="12">
        <f t="shared" si="90"/>
        <v>54.622909388580084</v>
      </c>
      <c r="F234" s="12">
        <f>прил.3!I234</f>
        <v>0</v>
      </c>
      <c r="G234" s="12">
        <f>прил.4!F234</f>
        <v>0</v>
      </c>
      <c r="H234" s="12">
        <f t="shared" si="104"/>
        <v>28.259216433350172</v>
      </c>
      <c r="I234" s="13">
        <f>прил.9!C115</f>
        <v>0.76646072489461137</v>
      </c>
      <c r="J234" s="14">
        <f t="shared" si="105"/>
        <v>21.659579512459288</v>
      </c>
      <c r="K234" s="200">
        <f t="shared" si="106"/>
        <v>49.918795945809464</v>
      </c>
    </row>
    <row r="235" spans="1:11" ht="35.450000000000003" customHeight="1" x14ac:dyDescent="0.2">
      <c r="A235" s="158" t="s">
        <v>285</v>
      </c>
      <c r="B235" s="156" t="s">
        <v>52</v>
      </c>
      <c r="C235" s="35">
        <v>0.18</v>
      </c>
      <c r="D235" s="14">
        <f>прил.2!I235</f>
        <v>180.87056088933804</v>
      </c>
      <c r="E235" s="12">
        <f t="shared" si="90"/>
        <v>54.622909388580084</v>
      </c>
      <c r="F235" s="12">
        <f>прил.3!I235</f>
        <v>0</v>
      </c>
      <c r="G235" s="12">
        <f>прил.4!F235</f>
        <v>0</v>
      </c>
      <c r="H235" s="12">
        <f t="shared" si="104"/>
        <v>42.388824650025256</v>
      </c>
      <c r="I235" s="13">
        <f>прил.9!C115</f>
        <v>0.76646072489461137</v>
      </c>
      <c r="J235" s="14">
        <f t="shared" si="105"/>
        <v>32.489369268688932</v>
      </c>
      <c r="K235" s="200">
        <f t="shared" si="106"/>
        <v>74.878193918714189</v>
      </c>
    </row>
    <row r="236" spans="1:11" ht="15" hidden="1" x14ac:dyDescent="0.2">
      <c r="A236" s="158" t="s">
        <v>286</v>
      </c>
      <c r="B236" s="40" t="s">
        <v>75</v>
      </c>
      <c r="C236" s="35">
        <v>0.1</v>
      </c>
      <c r="D236" s="14">
        <f>прил.2!I236</f>
        <v>161.93148054573018</v>
      </c>
      <c r="E236" s="12">
        <f t="shared" si="90"/>
        <v>48.903307124810517</v>
      </c>
      <c r="F236" s="12">
        <f>прил.3!I236</f>
        <v>0</v>
      </c>
      <c r="G236" s="12">
        <f>прил.4!F236</f>
        <v>0</v>
      </c>
      <c r="H236" s="12">
        <f t="shared" si="104"/>
        <v>21.083478767054071</v>
      </c>
      <c r="I236" s="13">
        <f>прил.9!C115</f>
        <v>0.76646072489461137</v>
      </c>
      <c r="J236" s="14">
        <f t="shared" si="105"/>
        <v>16.159658419096409</v>
      </c>
      <c r="K236" s="14">
        <f t="shared" si="106"/>
        <v>37.243137186150477</v>
      </c>
    </row>
    <row r="237" spans="1:11" ht="35.450000000000003" customHeight="1" x14ac:dyDescent="0.2">
      <c r="A237" s="158" t="s">
        <v>287</v>
      </c>
      <c r="B237" s="156" t="s">
        <v>140</v>
      </c>
      <c r="C237" s="35">
        <v>0.15</v>
      </c>
      <c r="D237" s="14">
        <f>прил.2!I237</f>
        <v>180.87056088933804</v>
      </c>
      <c r="E237" s="12">
        <f t="shared" si="90"/>
        <v>54.622909388580084</v>
      </c>
      <c r="F237" s="12">
        <f>прил.3!I237</f>
        <v>0</v>
      </c>
      <c r="G237" s="12">
        <f>прил.4!F237</f>
        <v>0</v>
      </c>
      <c r="H237" s="12">
        <f t="shared" si="104"/>
        <v>35.324020541687716</v>
      </c>
      <c r="I237" s="13">
        <f>прил.9!C115</f>
        <v>0.76646072489461137</v>
      </c>
      <c r="J237" s="14">
        <f t="shared" si="105"/>
        <v>27.07447439057411</v>
      </c>
      <c r="K237" s="200">
        <f t="shared" si="106"/>
        <v>62.398494932261826</v>
      </c>
    </row>
    <row r="238" spans="1:11" ht="35.450000000000003" customHeight="1" x14ac:dyDescent="0.2">
      <c r="A238" s="158" t="s">
        <v>288</v>
      </c>
      <c r="B238" s="156" t="s">
        <v>76</v>
      </c>
      <c r="C238" s="35">
        <v>0.18</v>
      </c>
      <c r="D238" s="14">
        <f>прил.2!I238</f>
        <v>180.87056088933804</v>
      </c>
      <c r="E238" s="12">
        <f t="shared" si="90"/>
        <v>54.622909388580084</v>
      </c>
      <c r="F238" s="12">
        <f>прил.3!I238</f>
        <v>0</v>
      </c>
      <c r="G238" s="12">
        <f>прил.4!F238</f>
        <v>0</v>
      </c>
      <c r="H238" s="12">
        <f t="shared" si="104"/>
        <v>42.388824650025256</v>
      </c>
      <c r="I238" s="13">
        <f>прил.9!C115</f>
        <v>0.76646072489461137</v>
      </c>
      <c r="J238" s="14">
        <f t="shared" si="105"/>
        <v>32.489369268688932</v>
      </c>
      <c r="K238" s="200">
        <f t="shared" si="106"/>
        <v>74.878193918714189</v>
      </c>
    </row>
    <row r="239" spans="1:11" ht="35.450000000000003" customHeight="1" x14ac:dyDescent="0.2">
      <c r="A239" s="158" t="s">
        <v>289</v>
      </c>
      <c r="B239" s="156" t="s">
        <v>77</v>
      </c>
      <c r="C239" s="35">
        <v>0.12</v>
      </c>
      <c r="D239" s="14">
        <f>прил.2!I239</f>
        <v>180.87056088933804</v>
      </c>
      <c r="E239" s="12">
        <f t="shared" si="90"/>
        <v>54.622909388580084</v>
      </c>
      <c r="F239" s="12">
        <f>прил.3!I239</f>
        <v>0</v>
      </c>
      <c r="G239" s="12">
        <f>прил.4!F239</f>
        <v>0</v>
      </c>
      <c r="H239" s="12">
        <f t="shared" si="104"/>
        <v>28.259216433350172</v>
      </c>
      <c r="I239" s="13">
        <f>прил.9!C115</f>
        <v>0.76646072489461137</v>
      </c>
      <c r="J239" s="14">
        <f t="shared" si="105"/>
        <v>21.659579512459288</v>
      </c>
      <c r="K239" s="200">
        <f t="shared" si="106"/>
        <v>49.918795945809464</v>
      </c>
    </row>
    <row r="240" spans="1:11" ht="30.6" customHeight="1" x14ac:dyDescent="0.2">
      <c r="A240" s="158" t="s">
        <v>290</v>
      </c>
      <c r="B240" s="156" t="s">
        <v>78</v>
      </c>
      <c r="C240" s="35">
        <v>0.15</v>
      </c>
      <c r="D240" s="14">
        <f>прил.2!I240</f>
        <v>180.87056088933804</v>
      </c>
      <c r="E240" s="12">
        <f t="shared" si="90"/>
        <v>54.622909388580084</v>
      </c>
      <c r="F240" s="12">
        <f>прил.3!I240</f>
        <v>0</v>
      </c>
      <c r="G240" s="12">
        <f>прил.4!F240</f>
        <v>0</v>
      </c>
      <c r="H240" s="12">
        <f t="shared" si="104"/>
        <v>35.324020541687716</v>
      </c>
      <c r="I240" s="13">
        <f>прил.9!C115</f>
        <v>0.76646072489461137</v>
      </c>
      <c r="J240" s="14">
        <f t="shared" si="105"/>
        <v>27.07447439057411</v>
      </c>
      <c r="K240" s="200">
        <f t="shared" si="106"/>
        <v>62.398494932261826</v>
      </c>
    </row>
    <row r="241" spans="1:11" ht="33" customHeight="1" x14ac:dyDescent="0.2">
      <c r="A241" s="158" t="s">
        <v>291</v>
      </c>
      <c r="B241" s="156" t="s">
        <v>79</v>
      </c>
      <c r="C241" s="35">
        <v>0.45</v>
      </c>
      <c r="D241" s="14">
        <f>прил.2!I241</f>
        <v>180.87056088933804</v>
      </c>
      <c r="E241" s="12">
        <f t="shared" si="90"/>
        <v>54.622909388580084</v>
      </c>
      <c r="F241" s="12">
        <f>прил.3!I241</f>
        <v>79.813441131884787</v>
      </c>
      <c r="G241" s="12">
        <f>прил.4!F241</f>
        <v>0</v>
      </c>
      <c r="H241" s="12">
        <f t="shared" si="104"/>
        <v>141.88811013441131</v>
      </c>
      <c r="I241" s="13">
        <f>прил.9!C115</f>
        <v>0.76646072489461137</v>
      </c>
      <c r="J241" s="14">
        <f t="shared" si="105"/>
        <v>108.75166374754734</v>
      </c>
      <c r="K241" s="201">
        <f t="shared" si="106"/>
        <v>250.63977388195866</v>
      </c>
    </row>
    <row r="242" spans="1:11" ht="30" x14ac:dyDescent="0.2">
      <c r="A242" s="158" t="s">
        <v>292</v>
      </c>
      <c r="B242" s="156" t="s">
        <v>80</v>
      </c>
      <c r="C242" s="35">
        <v>0.16</v>
      </c>
      <c r="D242" s="14">
        <f>прил.2!I242</f>
        <v>180.87056088933804</v>
      </c>
      <c r="E242" s="12">
        <f t="shared" si="90"/>
        <v>54.622909388580084</v>
      </c>
      <c r="F242" s="12">
        <f>прил.3!I242</f>
        <v>7.1627084386053559</v>
      </c>
      <c r="G242" s="12">
        <f>прил.4!F242</f>
        <v>0</v>
      </c>
      <c r="H242" s="12">
        <f t="shared" si="104"/>
        <v>38.824988594643756</v>
      </c>
      <c r="I242" s="13">
        <f>прил.9!C115</f>
        <v>0.76646072489461137</v>
      </c>
      <c r="J242" s="14">
        <f t="shared" si="105"/>
        <v>29.757828902275673</v>
      </c>
      <c r="K242" s="200">
        <f t="shared" si="106"/>
        <v>68.582817496919432</v>
      </c>
    </row>
    <row r="243" spans="1:11" ht="15" x14ac:dyDescent="0.2">
      <c r="A243" s="158" t="s">
        <v>293</v>
      </c>
      <c r="B243" s="156" t="s">
        <v>81</v>
      </c>
      <c r="C243" s="35">
        <v>0.15</v>
      </c>
      <c r="D243" s="14">
        <f>прил.2!I243</f>
        <v>180.87056088933804</v>
      </c>
      <c r="E243" s="12">
        <f t="shared" si="90"/>
        <v>54.622909388580084</v>
      </c>
      <c r="F243" s="12">
        <f>прил.3!I243</f>
        <v>0</v>
      </c>
      <c r="G243" s="12">
        <f>прил.4!F243</f>
        <v>0</v>
      </c>
      <c r="H243" s="12">
        <f t="shared" si="104"/>
        <v>35.324020541687716</v>
      </c>
      <c r="I243" s="13">
        <f>прил.9!C115</f>
        <v>0.76646072489461137</v>
      </c>
      <c r="J243" s="14">
        <f t="shared" si="105"/>
        <v>27.07447439057411</v>
      </c>
      <c r="K243" s="200">
        <f t="shared" si="106"/>
        <v>62.398494932261826</v>
      </c>
    </row>
    <row r="244" spans="1:11" ht="15" x14ac:dyDescent="0.2">
      <c r="A244" s="158" t="s">
        <v>294</v>
      </c>
      <c r="B244" s="156" t="s">
        <v>82</v>
      </c>
      <c r="C244" s="35">
        <v>0.1</v>
      </c>
      <c r="D244" s="14">
        <f>прил.2!I244</f>
        <v>180.87056088933804</v>
      </c>
      <c r="E244" s="12">
        <f t="shared" si="90"/>
        <v>54.622909388580084</v>
      </c>
      <c r="F244" s="12">
        <f>прил.3!I244</f>
        <v>0</v>
      </c>
      <c r="G244" s="12">
        <f>прил.4!F244</f>
        <v>0</v>
      </c>
      <c r="H244" s="12">
        <f t="shared" si="104"/>
        <v>23.549347027791811</v>
      </c>
      <c r="I244" s="13">
        <f>прил.9!C115</f>
        <v>0.76646072489461137</v>
      </c>
      <c r="J244" s="14">
        <f t="shared" si="105"/>
        <v>18.049649593716072</v>
      </c>
      <c r="K244" s="200">
        <f t="shared" si="106"/>
        <v>41.598996621507879</v>
      </c>
    </row>
    <row r="245" spans="1:11" ht="30" x14ac:dyDescent="0.2">
      <c r="A245" s="158" t="s">
        <v>295</v>
      </c>
      <c r="B245" s="156" t="s">
        <v>143</v>
      </c>
      <c r="C245" s="35">
        <v>0.1</v>
      </c>
      <c r="D245" s="14">
        <f>прил.2!I245</f>
        <v>180.87056088933804</v>
      </c>
      <c r="E245" s="12">
        <f t="shared" si="90"/>
        <v>54.622909388580084</v>
      </c>
      <c r="F245" s="12">
        <f>прил.3!I245</f>
        <v>0</v>
      </c>
      <c r="G245" s="12">
        <f>прил.4!F245</f>
        <v>0</v>
      </c>
      <c r="H245" s="12">
        <f t="shared" si="104"/>
        <v>23.549347027791811</v>
      </c>
      <c r="I245" s="13">
        <f>прил.9!C115</f>
        <v>0.76646072489461137</v>
      </c>
      <c r="J245" s="14">
        <f t="shared" si="105"/>
        <v>18.049649593716072</v>
      </c>
      <c r="K245" s="200">
        <f t="shared" si="106"/>
        <v>41.598996621507879</v>
      </c>
    </row>
    <row r="246" spans="1:11" ht="15" x14ac:dyDescent="0.2">
      <c r="A246" s="158" t="s">
        <v>296</v>
      </c>
      <c r="B246" s="156" t="s">
        <v>83</v>
      </c>
      <c r="C246" s="35">
        <v>0.08</v>
      </c>
      <c r="D246" s="14">
        <f>прил.2!I246</f>
        <v>180.87056088933804</v>
      </c>
      <c r="E246" s="12">
        <f t="shared" si="90"/>
        <v>54.622909388580084</v>
      </c>
      <c r="F246" s="12">
        <f>прил.3!I246</f>
        <v>0</v>
      </c>
      <c r="G246" s="12">
        <f>прил.4!F246</f>
        <v>0</v>
      </c>
      <c r="H246" s="12">
        <f t="shared" si="104"/>
        <v>18.839477622233449</v>
      </c>
      <c r="I246" s="13">
        <f>прил.9!C115</f>
        <v>0.76646072489461137</v>
      </c>
      <c r="J246" s="14">
        <f t="shared" si="105"/>
        <v>14.439719674972858</v>
      </c>
      <c r="K246" s="200">
        <f t="shared" si="106"/>
        <v>33.279197297206309</v>
      </c>
    </row>
    <row r="247" spans="1:11" ht="15" hidden="1" x14ac:dyDescent="0.2">
      <c r="A247" s="39" t="s">
        <v>297</v>
      </c>
      <c r="B247" s="40" t="s">
        <v>128</v>
      </c>
      <c r="C247" s="35">
        <v>0.25</v>
      </c>
      <c r="D247" s="14">
        <f>прил.2!I247</f>
        <v>204.77930267812025</v>
      </c>
      <c r="E247" s="12">
        <f t="shared" si="90"/>
        <v>61.843349408792307</v>
      </c>
      <c r="F247" s="12">
        <f>прил.3!I247</f>
        <v>0</v>
      </c>
      <c r="G247" s="12">
        <f>прил.4!F247</f>
        <v>55.694795351187466</v>
      </c>
      <c r="H247" s="12">
        <f t="shared" si="104"/>
        <v>80.579361859525008</v>
      </c>
      <c r="I247" s="13">
        <f>прил.9!C115</f>
        <v>0.76646072489461137</v>
      </c>
      <c r="J247" s="14">
        <f t="shared" si="105"/>
        <v>61.760916102396735</v>
      </c>
      <c r="K247" s="14">
        <f t="shared" si="106"/>
        <v>142.34027796192174</v>
      </c>
    </row>
    <row r="248" spans="1:11" ht="15" hidden="1" x14ac:dyDescent="0.2">
      <c r="A248" s="39" t="s">
        <v>298</v>
      </c>
      <c r="B248" s="40" t="s">
        <v>299</v>
      </c>
      <c r="C248" s="35">
        <v>5.42</v>
      </c>
      <c r="D248" s="14">
        <f>прил.2!I248</f>
        <v>204.77930267812025</v>
      </c>
      <c r="E248" s="12">
        <f t="shared" si="90"/>
        <v>61.843349408792307</v>
      </c>
      <c r="F248" s="12">
        <f>прил.3!I248</f>
        <v>0</v>
      </c>
      <c r="G248" s="12">
        <f>прил.4!F248</f>
        <v>81.081354219302682</v>
      </c>
      <c r="H248" s="12">
        <f t="shared" si="104"/>
        <v>1884.5557141796867</v>
      </c>
      <c r="I248" s="13">
        <f>прил.9!C115</f>
        <v>0.76646072489461137</v>
      </c>
      <c r="J248" s="14">
        <f t="shared" si="105"/>
        <v>1444.4379387944448</v>
      </c>
      <c r="K248" s="14">
        <f t="shared" si="106"/>
        <v>3328.9936529741317</v>
      </c>
    </row>
    <row r="249" spans="1:11" ht="15" hidden="1" x14ac:dyDescent="0.2">
      <c r="A249" s="33" t="s">
        <v>300</v>
      </c>
      <c r="B249" s="34" t="s">
        <v>32</v>
      </c>
      <c r="C249" s="35"/>
      <c r="D249" s="14"/>
      <c r="E249" s="12"/>
      <c r="F249" s="12"/>
      <c r="G249" s="12"/>
      <c r="H249" s="24"/>
      <c r="I249" s="64"/>
      <c r="J249" s="24"/>
      <c r="K249" s="24"/>
    </row>
    <row r="250" spans="1:11" ht="30" hidden="1" x14ac:dyDescent="0.2">
      <c r="A250" s="33" t="s">
        <v>84</v>
      </c>
      <c r="B250" s="36" t="s">
        <v>210</v>
      </c>
      <c r="C250" s="35">
        <v>1</v>
      </c>
      <c r="D250" s="14">
        <f>прил.2!I250</f>
        <v>169.96311268317331</v>
      </c>
      <c r="E250" s="12">
        <f t="shared" si="90"/>
        <v>51.328860030318339</v>
      </c>
      <c r="F250" s="12">
        <f>прил.3!I250</f>
        <v>0</v>
      </c>
      <c r="G250" s="12">
        <f>прил.4!F250</f>
        <v>0</v>
      </c>
      <c r="H250" s="12">
        <f t="shared" ref="H250:H259" si="107">C250*SUM(D250:G250)</f>
        <v>221.29197271349165</v>
      </c>
      <c r="I250" s="13">
        <f>прил.9!C115</f>
        <v>0.76646072489461137</v>
      </c>
      <c r="J250" s="14">
        <f t="shared" ref="J250:J259" si="108">H250*I250</f>
        <v>169.61160581934138</v>
      </c>
      <c r="K250" s="14">
        <f t="shared" ref="K250:K259" si="109">H250+J250</f>
        <v>390.90357853283302</v>
      </c>
    </row>
    <row r="251" spans="1:11" ht="30" hidden="1" x14ac:dyDescent="0.2">
      <c r="A251" s="33" t="s">
        <v>85</v>
      </c>
      <c r="B251" s="36" t="s">
        <v>86</v>
      </c>
      <c r="C251" s="35"/>
      <c r="D251" s="14"/>
      <c r="E251" s="12"/>
      <c r="F251" s="12"/>
      <c r="G251" s="12"/>
      <c r="H251" s="12"/>
      <c r="I251" s="13"/>
      <c r="J251" s="14"/>
      <c r="K251" s="14"/>
    </row>
    <row r="252" spans="1:11" ht="60" hidden="1" x14ac:dyDescent="0.2">
      <c r="A252" s="33" t="s">
        <v>301</v>
      </c>
      <c r="B252" s="36" t="s">
        <v>87</v>
      </c>
      <c r="C252" s="35">
        <v>0.5</v>
      </c>
      <c r="D252" s="14" t="e">
        <f>прил.2!I252</f>
        <v>#DIV/0!</v>
      </c>
      <c r="E252" s="12" t="e">
        <f t="shared" si="90"/>
        <v>#DIV/0!</v>
      </c>
      <c r="F252" s="12">
        <f>прил.3!I252</f>
        <v>0</v>
      </c>
      <c r="G252" s="12">
        <f>прил.4!F252</f>
        <v>0</v>
      </c>
      <c r="H252" s="12" t="e">
        <f t="shared" si="107"/>
        <v>#DIV/0!</v>
      </c>
      <c r="I252" s="13">
        <f>прил.9!C115</f>
        <v>0.76646072489461137</v>
      </c>
      <c r="J252" s="14" t="e">
        <f t="shared" si="108"/>
        <v>#DIV/0!</v>
      </c>
      <c r="K252" s="14" t="e">
        <f t="shared" si="109"/>
        <v>#DIV/0!</v>
      </c>
    </row>
    <row r="253" spans="1:11" ht="60" hidden="1" x14ac:dyDescent="0.2">
      <c r="A253" s="39" t="s">
        <v>302</v>
      </c>
      <c r="B253" s="40" t="s">
        <v>303</v>
      </c>
      <c r="C253" s="35">
        <v>0.67</v>
      </c>
      <c r="D253" s="14">
        <f>прил.2!I253</f>
        <v>204.77930267812025</v>
      </c>
      <c r="E253" s="12">
        <f t="shared" si="90"/>
        <v>61.843349408792307</v>
      </c>
      <c r="F253" s="12">
        <f>прил.3!I253</f>
        <v>0</v>
      </c>
      <c r="G253" s="12">
        <f>прил.4!F253</f>
        <v>0</v>
      </c>
      <c r="H253" s="12">
        <f t="shared" si="107"/>
        <v>178.63717689823144</v>
      </c>
      <c r="I253" s="13">
        <f>прил.9!C115</f>
        <v>0.76646072489461137</v>
      </c>
      <c r="J253" s="14">
        <f t="shared" si="108"/>
        <v>136.91838009854538</v>
      </c>
      <c r="K253" s="14">
        <f t="shared" si="109"/>
        <v>315.55555699677683</v>
      </c>
    </row>
    <row r="254" spans="1:11" ht="30" hidden="1" x14ac:dyDescent="0.2">
      <c r="A254" s="39" t="s">
        <v>304</v>
      </c>
      <c r="B254" s="40" t="s">
        <v>63</v>
      </c>
      <c r="C254" s="35">
        <v>1.04</v>
      </c>
      <c r="D254" s="14">
        <f>прил.2!I254</f>
        <v>204.77930267812025</v>
      </c>
      <c r="E254" s="12">
        <f t="shared" si="90"/>
        <v>61.843349408792307</v>
      </c>
      <c r="F254" s="12">
        <f>прил.3!I254</f>
        <v>0</v>
      </c>
      <c r="G254" s="12">
        <f>прил.4!F254</f>
        <v>0</v>
      </c>
      <c r="H254" s="12">
        <f t="shared" si="107"/>
        <v>277.2875581703891</v>
      </c>
      <c r="I254" s="13">
        <f>прил.9!C115</f>
        <v>0.76646072489461137</v>
      </c>
      <c r="J254" s="14">
        <f t="shared" si="108"/>
        <v>212.53002283953316</v>
      </c>
      <c r="K254" s="14">
        <f t="shared" si="109"/>
        <v>489.81758100992226</v>
      </c>
    </row>
    <row r="255" spans="1:11" ht="30" hidden="1" x14ac:dyDescent="0.2">
      <c r="A255" s="33" t="s">
        <v>305</v>
      </c>
      <c r="B255" s="36" t="s">
        <v>148</v>
      </c>
      <c r="C255" s="35">
        <v>0.12</v>
      </c>
      <c r="D255" s="14" t="e">
        <f>прил.2!I255</f>
        <v>#DIV/0!</v>
      </c>
      <c r="E255" s="12" t="e">
        <f t="shared" si="90"/>
        <v>#DIV/0!</v>
      </c>
      <c r="F255" s="12">
        <f>прил.3!I255</f>
        <v>0</v>
      </c>
      <c r="G255" s="12">
        <f>прил.4!F255</f>
        <v>0</v>
      </c>
      <c r="H255" s="12" t="e">
        <f t="shared" si="107"/>
        <v>#DIV/0!</v>
      </c>
      <c r="I255" s="13">
        <f>прил.9!C115</f>
        <v>0.76646072489461137</v>
      </c>
      <c r="J255" s="14" t="e">
        <f t="shared" si="108"/>
        <v>#DIV/0!</v>
      </c>
      <c r="K255" s="14" t="e">
        <f t="shared" si="109"/>
        <v>#DIV/0!</v>
      </c>
    </row>
    <row r="256" spans="1:11" ht="30" hidden="1" x14ac:dyDescent="0.2">
      <c r="A256" s="33" t="s">
        <v>306</v>
      </c>
      <c r="B256" s="36" t="s">
        <v>88</v>
      </c>
      <c r="C256" s="35">
        <v>0.32</v>
      </c>
      <c r="D256" s="14" t="e">
        <f>прил.2!I256</f>
        <v>#DIV/0!</v>
      </c>
      <c r="E256" s="12" t="e">
        <f t="shared" si="90"/>
        <v>#DIV/0!</v>
      </c>
      <c r="F256" s="12">
        <f>прил.3!I256</f>
        <v>0</v>
      </c>
      <c r="G256" s="12">
        <f>прил.4!F256</f>
        <v>0</v>
      </c>
      <c r="H256" s="12" t="e">
        <f t="shared" si="107"/>
        <v>#DIV/0!</v>
      </c>
      <c r="I256" s="13">
        <f>прил.9!C115</f>
        <v>0.76646072489461137</v>
      </c>
      <c r="J256" s="14" t="e">
        <f t="shared" si="108"/>
        <v>#DIV/0!</v>
      </c>
      <c r="K256" s="14" t="e">
        <f t="shared" si="109"/>
        <v>#DIV/0!</v>
      </c>
    </row>
    <row r="257" spans="1:11" ht="30" hidden="1" x14ac:dyDescent="0.2">
      <c r="A257" s="33" t="s">
        <v>307</v>
      </c>
      <c r="B257" s="36" t="s">
        <v>147</v>
      </c>
      <c r="C257" s="35">
        <v>0.66</v>
      </c>
      <c r="D257" s="14" t="e">
        <f>прил.2!I257</f>
        <v>#DIV/0!</v>
      </c>
      <c r="E257" s="12" t="e">
        <f t="shared" si="90"/>
        <v>#DIV/0!</v>
      </c>
      <c r="F257" s="12">
        <f>прил.3!I257</f>
        <v>0</v>
      </c>
      <c r="G257" s="12">
        <f>прил.4!F257</f>
        <v>0</v>
      </c>
      <c r="H257" s="12" t="e">
        <f t="shared" si="107"/>
        <v>#DIV/0!</v>
      </c>
      <c r="I257" s="13">
        <f>прил.9!C115</f>
        <v>0.76646072489461137</v>
      </c>
      <c r="J257" s="14" t="e">
        <f t="shared" si="108"/>
        <v>#DIV/0!</v>
      </c>
      <c r="K257" s="14" t="e">
        <f t="shared" si="109"/>
        <v>#DIV/0!</v>
      </c>
    </row>
    <row r="258" spans="1:11" ht="15" hidden="1" x14ac:dyDescent="0.2">
      <c r="A258" s="33" t="s">
        <v>308</v>
      </c>
      <c r="B258" s="36" t="s">
        <v>215</v>
      </c>
      <c r="C258" s="35">
        <v>1.25</v>
      </c>
      <c r="D258" s="14" t="e">
        <f>прил.2!I258</f>
        <v>#DIV/0!</v>
      </c>
      <c r="E258" s="12" t="e">
        <f t="shared" si="90"/>
        <v>#DIV/0!</v>
      </c>
      <c r="F258" s="12">
        <f>прил.3!I258</f>
        <v>0</v>
      </c>
      <c r="G258" s="12">
        <f>прил.4!F258</f>
        <v>0</v>
      </c>
      <c r="H258" s="12" t="e">
        <f t="shared" si="107"/>
        <v>#DIV/0!</v>
      </c>
      <c r="I258" s="13">
        <f>прил.9!C115</f>
        <v>0.76646072489461137</v>
      </c>
      <c r="J258" s="14" t="e">
        <f t="shared" si="108"/>
        <v>#DIV/0!</v>
      </c>
      <c r="K258" s="14" t="e">
        <f t="shared" si="109"/>
        <v>#DIV/0!</v>
      </c>
    </row>
    <row r="259" spans="1:11" ht="30" hidden="1" x14ac:dyDescent="0.2">
      <c r="A259" s="33" t="s">
        <v>309</v>
      </c>
      <c r="B259" s="36" t="s">
        <v>89</v>
      </c>
      <c r="C259" s="35">
        <v>0.4</v>
      </c>
      <c r="D259" s="14" t="e">
        <f>прил.2!I259</f>
        <v>#DIV/0!</v>
      </c>
      <c r="E259" s="12" t="e">
        <f t="shared" si="90"/>
        <v>#DIV/0!</v>
      </c>
      <c r="F259" s="12">
        <f>прил.3!I259</f>
        <v>0</v>
      </c>
      <c r="G259" s="12">
        <f>прил.4!F259</f>
        <v>0</v>
      </c>
      <c r="H259" s="12" t="e">
        <f t="shared" si="107"/>
        <v>#DIV/0!</v>
      </c>
      <c r="I259" s="13">
        <f>прил.9!C115</f>
        <v>0.76646072489461137</v>
      </c>
      <c r="J259" s="14" t="e">
        <f t="shared" si="108"/>
        <v>#DIV/0!</v>
      </c>
      <c r="K259" s="14" t="e">
        <f t="shared" si="109"/>
        <v>#DIV/0!</v>
      </c>
    </row>
    <row r="260" spans="1:11" ht="15" hidden="1" x14ac:dyDescent="0.2">
      <c r="A260" s="33" t="s">
        <v>90</v>
      </c>
      <c r="B260" s="36" t="s">
        <v>91</v>
      </c>
      <c r="C260" s="35"/>
      <c r="D260" s="14"/>
      <c r="E260" s="12"/>
      <c r="F260" s="12"/>
      <c r="G260" s="12"/>
      <c r="H260" s="24"/>
      <c r="I260" s="64"/>
      <c r="J260" s="24"/>
      <c r="K260" s="24"/>
    </row>
    <row r="261" spans="1:11" ht="15" hidden="1" x14ac:dyDescent="0.2">
      <c r="A261" s="33" t="s">
        <v>310</v>
      </c>
      <c r="B261" s="36" t="s">
        <v>92</v>
      </c>
      <c r="C261" s="35">
        <v>0.28000000000000003</v>
      </c>
      <c r="D261" s="14" t="e">
        <f>прил.2!I261</f>
        <v>#DIV/0!</v>
      </c>
      <c r="E261" s="12" t="e">
        <f t="shared" si="90"/>
        <v>#DIV/0!</v>
      </c>
      <c r="F261" s="12">
        <f>прил.3!I261</f>
        <v>0</v>
      </c>
      <c r="G261" s="12">
        <f>прил.4!F261</f>
        <v>0</v>
      </c>
      <c r="H261" s="12" t="e">
        <f t="shared" ref="H261:H280" si="110">C261*SUM(D261:G261)</f>
        <v>#DIV/0!</v>
      </c>
      <c r="I261" s="13">
        <f>прил.9!C115</f>
        <v>0.76646072489461137</v>
      </c>
      <c r="J261" s="14" t="e">
        <f t="shared" ref="J261:J280" si="111">H261*I261</f>
        <v>#DIV/0!</v>
      </c>
      <c r="K261" s="14" t="e">
        <f t="shared" ref="K261:K280" si="112">H261+J261</f>
        <v>#DIV/0!</v>
      </c>
    </row>
    <row r="262" spans="1:11" ht="15" hidden="1" x14ac:dyDescent="0.2">
      <c r="A262" s="33" t="s">
        <v>311</v>
      </c>
      <c r="B262" s="36" t="s">
        <v>93</v>
      </c>
      <c r="C262" s="35">
        <v>0.3</v>
      </c>
      <c r="D262" s="14" t="e">
        <f>прил.2!I262</f>
        <v>#DIV/0!</v>
      </c>
      <c r="E262" s="12" t="e">
        <f t="shared" si="90"/>
        <v>#DIV/0!</v>
      </c>
      <c r="F262" s="12">
        <f>прил.3!I262</f>
        <v>0</v>
      </c>
      <c r="G262" s="12">
        <f>прил.4!F262</f>
        <v>0</v>
      </c>
      <c r="H262" s="12" t="e">
        <f t="shared" si="110"/>
        <v>#DIV/0!</v>
      </c>
      <c r="I262" s="13">
        <f>прил.9!C115</f>
        <v>0.76646072489461137</v>
      </c>
      <c r="J262" s="14" t="e">
        <f t="shared" si="111"/>
        <v>#DIV/0!</v>
      </c>
      <c r="K262" s="14" t="e">
        <f t="shared" si="112"/>
        <v>#DIV/0!</v>
      </c>
    </row>
    <row r="263" spans="1:11" ht="15" hidden="1" x14ac:dyDescent="0.2">
      <c r="A263" s="33" t="s">
        <v>94</v>
      </c>
      <c r="B263" s="36" t="s">
        <v>156</v>
      </c>
      <c r="C263" s="35">
        <v>0.17</v>
      </c>
      <c r="D263" s="14" t="e">
        <f>прил.2!I263</f>
        <v>#DIV/0!</v>
      </c>
      <c r="E263" s="12" t="e">
        <f t="shared" si="90"/>
        <v>#DIV/0!</v>
      </c>
      <c r="F263" s="12">
        <f>прил.3!I263</f>
        <v>0</v>
      </c>
      <c r="G263" s="12">
        <f>прил.4!F263</f>
        <v>0</v>
      </c>
      <c r="H263" s="12" t="e">
        <f t="shared" si="110"/>
        <v>#DIV/0!</v>
      </c>
      <c r="I263" s="13">
        <f>прил.9!C115</f>
        <v>0.76646072489461137</v>
      </c>
      <c r="J263" s="14" t="e">
        <f t="shared" si="111"/>
        <v>#DIV/0!</v>
      </c>
      <c r="K263" s="14" t="e">
        <f t="shared" si="112"/>
        <v>#DIV/0!</v>
      </c>
    </row>
    <row r="264" spans="1:11" ht="45" hidden="1" x14ac:dyDescent="0.2">
      <c r="A264" s="33" t="s">
        <v>95</v>
      </c>
      <c r="B264" s="36" t="s">
        <v>312</v>
      </c>
      <c r="C264" s="35"/>
      <c r="D264" s="14"/>
      <c r="E264" s="12"/>
      <c r="F264" s="12"/>
      <c r="G264" s="12"/>
      <c r="H264" s="12"/>
      <c r="I264" s="13"/>
      <c r="J264" s="14"/>
      <c r="K264" s="14"/>
    </row>
    <row r="265" spans="1:11" ht="15" hidden="1" x14ac:dyDescent="0.2">
      <c r="A265" s="33" t="s">
        <v>313</v>
      </c>
      <c r="B265" s="36" t="s">
        <v>314</v>
      </c>
      <c r="C265" s="35">
        <v>0.1</v>
      </c>
      <c r="D265" s="14" t="e">
        <f>прил.2!I265</f>
        <v>#DIV/0!</v>
      </c>
      <c r="E265" s="12" t="e">
        <f t="shared" si="90"/>
        <v>#DIV/0!</v>
      </c>
      <c r="F265" s="12">
        <f>прил.3!I265</f>
        <v>0</v>
      </c>
      <c r="G265" s="12">
        <f>прил.4!F265</f>
        <v>0</v>
      </c>
      <c r="H265" s="12" t="e">
        <f t="shared" si="110"/>
        <v>#DIV/0!</v>
      </c>
      <c r="I265" s="13">
        <f>прил.9!C115</f>
        <v>0.76646072489461137</v>
      </c>
      <c r="J265" s="14" t="e">
        <f t="shared" si="111"/>
        <v>#DIV/0!</v>
      </c>
      <c r="K265" s="14" t="e">
        <f t="shared" si="112"/>
        <v>#DIV/0!</v>
      </c>
    </row>
    <row r="266" spans="1:11" ht="15" hidden="1" x14ac:dyDescent="0.2">
      <c r="A266" s="33" t="s">
        <v>315</v>
      </c>
      <c r="B266" s="36" t="s">
        <v>316</v>
      </c>
      <c r="C266" s="35">
        <v>0.05</v>
      </c>
      <c r="D266" s="14" t="e">
        <f>прил.2!I266</f>
        <v>#DIV/0!</v>
      </c>
      <c r="E266" s="12" t="e">
        <f t="shared" ref="E266:E304" si="113">D266*30.2/100</f>
        <v>#DIV/0!</v>
      </c>
      <c r="F266" s="12">
        <f>прил.3!I266</f>
        <v>0</v>
      </c>
      <c r="G266" s="12">
        <f>прил.4!F266</f>
        <v>0</v>
      </c>
      <c r="H266" s="12" t="e">
        <f t="shared" si="110"/>
        <v>#DIV/0!</v>
      </c>
      <c r="I266" s="13">
        <f>прил.9!C115</f>
        <v>0.76646072489461137</v>
      </c>
      <c r="J266" s="14" t="e">
        <f t="shared" si="111"/>
        <v>#DIV/0!</v>
      </c>
      <c r="K266" s="14" t="e">
        <f t="shared" si="112"/>
        <v>#DIV/0!</v>
      </c>
    </row>
    <row r="267" spans="1:11" ht="15" hidden="1" x14ac:dyDescent="0.2">
      <c r="A267" s="33" t="s">
        <v>317</v>
      </c>
      <c r="B267" s="36" t="s">
        <v>318</v>
      </c>
      <c r="C267" s="35">
        <v>0.12</v>
      </c>
      <c r="D267" s="14" t="e">
        <f>прил.2!I267</f>
        <v>#DIV/0!</v>
      </c>
      <c r="E267" s="12" t="e">
        <f t="shared" si="113"/>
        <v>#DIV/0!</v>
      </c>
      <c r="F267" s="12">
        <f>прил.3!I267</f>
        <v>0</v>
      </c>
      <c r="G267" s="12">
        <f>прил.4!F267</f>
        <v>0</v>
      </c>
      <c r="H267" s="12" t="e">
        <f t="shared" si="110"/>
        <v>#DIV/0!</v>
      </c>
      <c r="I267" s="13">
        <f>прил.9!C115</f>
        <v>0.76646072489461137</v>
      </c>
      <c r="J267" s="14" t="e">
        <f t="shared" si="111"/>
        <v>#DIV/0!</v>
      </c>
      <c r="K267" s="14" t="e">
        <f t="shared" si="112"/>
        <v>#DIV/0!</v>
      </c>
    </row>
    <row r="268" spans="1:11" ht="15" hidden="1" x14ac:dyDescent="0.2">
      <c r="A268" s="33" t="s">
        <v>319</v>
      </c>
      <c r="B268" s="36" t="s">
        <v>320</v>
      </c>
      <c r="C268" s="35">
        <v>0.05</v>
      </c>
      <c r="D268" s="14" t="e">
        <f>прил.2!I268</f>
        <v>#DIV/0!</v>
      </c>
      <c r="E268" s="12" t="e">
        <f t="shared" si="113"/>
        <v>#DIV/0!</v>
      </c>
      <c r="F268" s="12">
        <f>прил.3!I268</f>
        <v>0</v>
      </c>
      <c r="G268" s="12">
        <f>прил.4!F268</f>
        <v>0</v>
      </c>
      <c r="H268" s="12" t="e">
        <f t="shared" si="110"/>
        <v>#DIV/0!</v>
      </c>
      <c r="I268" s="13">
        <f>прил.9!C115</f>
        <v>0.76646072489461137</v>
      </c>
      <c r="J268" s="14" t="e">
        <f t="shared" si="111"/>
        <v>#DIV/0!</v>
      </c>
      <c r="K268" s="14" t="e">
        <f t="shared" si="112"/>
        <v>#DIV/0!</v>
      </c>
    </row>
    <row r="269" spans="1:11" ht="15" hidden="1" x14ac:dyDescent="0.2">
      <c r="A269" s="33" t="s">
        <v>321</v>
      </c>
      <c r="B269" s="36" t="s">
        <v>322</v>
      </c>
      <c r="C269" s="35">
        <v>0.05</v>
      </c>
      <c r="D269" s="14" t="e">
        <f>прил.2!I269</f>
        <v>#DIV/0!</v>
      </c>
      <c r="E269" s="12" t="e">
        <f t="shared" si="113"/>
        <v>#DIV/0!</v>
      </c>
      <c r="F269" s="12">
        <f>прил.3!I269</f>
        <v>0</v>
      </c>
      <c r="G269" s="12">
        <f>прил.4!F269</f>
        <v>0</v>
      </c>
      <c r="H269" s="12" t="e">
        <f t="shared" si="110"/>
        <v>#DIV/0!</v>
      </c>
      <c r="I269" s="13">
        <f>прил.9!C115</f>
        <v>0.76646072489461137</v>
      </c>
      <c r="J269" s="14" t="e">
        <f t="shared" si="111"/>
        <v>#DIV/0!</v>
      </c>
      <c r="K269" s="14" t="e">
        <f t="shared" si="112"/>
        <v>#DIV/0!</v>
      </c>
    </row>
    <row r="270" spans="1:11" ht="15" hidden="1" x14ac:dyDescent="0.2">
      <c r="A270" s="33" t="s">
        <v>323</v>
      </c>
      <c r="B270" s="36" t="s">
        <v>324</v>
      </c>
      <c r="C270" s="35">
        <v>0.14000000000000001</v>
      </c>
      <c r="D270" s="14" t="e">
        <f>прил.2!I270</f>
        <v>#DIV/0!</v>
      </c>
      <c r="E270" s="12" t="e">
        <f t="shared" si="113"/>
        <v>#DIV/0!</v>
      </c>
      <c r="F270" s="12">
        <f>прил.3!I270</f>
        <v>0</v>
      </c>
      <c r="G270" s="12">
        <f>прил.4!F270</f>
        <v>0</v>
      </c>
      <c r="H270" s="12" t="e">
        <f t="shared" si="110"/>
        <v>#DIV/0!</v>
      </c>
      <c r="I270" s="13">
        <f>прил.9!C115</f>
        <v>0.76646072489461137</v>
      </c>
      <c r="J270" s="14" t="e">
        <f t="shared" si="111"/>
        <v>#DIV/0!</v>
      </c>
      <c r="K270" s="14" t="e">
        <f t="shared" si="112"/>
        <v>#DIV/0!</v>
      </c>
    </row>
    <row r="271" spans="1:11" ht="15" hidden="1" x14ac:dyDescent="0.2">
      <c r="A271" s="33" t="s">
        <v>325</v>
      </c>
      <c r="B271" s="36" t="s">
        <v>326</v>
      </c>
      <c r="C271" s="35">
        <v>0.05</v>
      </c>
      <c r="D271" s="14" t="e">
        <f>прил.2!I271</f>
        <v>#DIV/0!</v>
      </c>
      <c r="E271" s="12" t="e">
        <f t="shared" si="113"/>
        <v>#DIV/0!</v>
      </c>
      <c r="F271" s="12">
        <f>прил.3!I271</f>
        <v>0</v>
      </c>
      <c r="G271" s="12">
        <f>прил.4!F271</f>
        <v>0</v>
      </c>
      <c r="H271" s="12" t="e">
        <f t="shared" si="110"/>
        <v>#DIV/0!</v>
      </c>
      <c r="I271" s="13">
        <f>прил.9!C115</f>
        <v>0.76646072489461137</v>
      </c>
      <c r="J271" s="14" t="e">
        <f t="shared" si="111"/>
        <v>#DIV/0!</v>
      </c>
      <c r="K271" s="14" t="e">
        <f t="shared" si="112"/>
        <v>#DIV/0!</v>
      </c>
    </row>
    <row r="272" spans="1:11" ht="15" hidden="1" x14ac:dyDescent="0.2">
      <c r="A272" s="33" t="s">
        <v>327</v>
      </c>
      <c r="B272" s="36" t="s">
        <v>328</v>
      </c>
      <c r="C272" s="35">
        <v>0.1</v>
      </c>
      <c r="D272" s="14" t="e">
        <f>прил.2!I272</f>
        <v>#DIV/0!</v>
      </c>
      <c r="E272" s="12" t="e">
        <f t="shared" si="113"/>
        <v>#DIV/0!</v>
      </c>
      <c r="F272" s="12">
        <f>прил.3!I272</f>
        <v>0</v>
      </c>
      <c r="G272" s="12">
        <f>прил.4!F272</f>
        <v>0</v>
      </c>
      <c r="H272" s="12" t="e">
        <f t="shared" si="110"/>
        <v>#DIV/0!</v>
      </c>
      <c r="I272" s="13">
        <f>прил.9!C115</f>
        <v>0.76646072489461137</v>
      </c>
      <c r="J272" s="14" t="e">
        <f t="shared" si="111"/>
        <v>#DIV/0!</v>
      </c>
      <c r="K272" s="14" t="e">
        <f t="shared" si="112"/>
        <v>#DIV/0!</v>
      </c>
    </row>
    <row r="273" spans="1:11" ht="15" hidden="1" x14ac:dyDescent="0.2">
      <c r="A273" s="33" t="s">
        <v>329</v>
      </c>
      <c r="B273" s="36" t="s">
        <v>330</v>
      </c>
      <c r="C273" s="35">
        <v>0.25</v>
      </c>
      <c r="D273" s="14" t="e">
        <f>прил.2!I273</f>
        <v>#DIV/0!</v>
      </c>
      <c r="E273" s="12" t="e">
        <f t="shared" si="113"/>
        <v>#DIV/0!</v>
      </c>
      <c r="F273" s="12">
        <f>прил.3!I273</f>
        <v>0</v>
      </c>
      <c r="G273" s="12">
        <f>прил.4!F273</f>
        <v>0</v>
      </c>
      <c r="H273" s="12" t="e">
        <f t="shared" si="110"/>
        <v>#DIV/0!</v>
      </c>
      <c r="I273" s="13">
        <f>прил.9!C115</f>
        <v>0.76646072489461137</v>
      </c>
      <c r="J273" s="14" t="e">
        <f t="shared" si="111"/>
        <v>#DIV/0!</v>
      </c>
      <c r="K273" s="14" t="e">
        <f t="shared" si="112"/>
        <v>#DIV/0!</v>
      </c>
    </row>
    <row r="274" spans="1:11" ht="15" hidden="1" x14ac:dyDescent="0.2">
      <c r="A274" s="33" t="s">
        <v>331</v>
      </c>
      <c r="B274" s="36" t="s">
        <v>332</v>
      </c>
      <c r="C274" s="35">
        <v>0.19</v>
      </c>
      <c r="D274" s="14" t="e">
        <f>прил.2!I274</f>
        <v>#DIV/0!</v>
      </c>
      <c r="E274" s="12" t="e">
        <f t="shared" si="113"/>
        <v>#DIV/0!</v>
      </c>
      <c r="F274" s="12">
        <f>прил.3!I274</f>
        <v>0</v>
      </c>
      <c r="G274" s="12">
        <f>прил.4!F274</f>
        <v>0</v>
      </c>
      <c r="H274" s="12" t="e">
        <f t="shared" si="110"/>
        <v>#DIV/0!</v>
      </c>
      <c r="I274" s="13">
        <f>прил.9!C115</f>
        <v>0.76646072489461137</v>
      </c>
      <c r="J274" s="14" t="e">
        <f t="shared" si="111"/>
        <v>#DIV/0!</v>
      </c>
      <c r="K274" s="14" t="e">
        <f t="shared" si="112"/>
        <v>#DIV/0!</v>
      </c>
    </row>
    <row r="275" spans="1:11" ht="15" hidden="1" x14ac:dyDescent="0.2">
      <c r="A275" s="33" t="s">
        <v>333</v>
      </c>
      <c r="B275" s="36" t="s">
        <v>334</v>
      </c>
      <c r="C275" s="35">
        <v>0.46</v>
      </c>
      <c r="D275" s="14" t="e">
        <f>прил.2!I275</f>
        <v>#DIV/0!</v>
      </c>
      <c r="E275" s="12" t="e">
        <f t="shared" si="113"/>
        <v>#DIV/0!</v>
      </c>
      <c r="F275" s="12">
        <f>прил.3!I275</f>
        <v>0</v>
      </c>
      <c r="G275" s="12">
        <f>прил.4!F275</f>
        <v>0</v>
      </c>
      <c r="H275" s="12" t="e">
        <f t="shared" si="110"/>
        <v>#DIV/0!</v>
      </c>
      <c r="I275" s="13">
        <f>прил.9!C115</f>
        <v>0.76646072489461137</v>
      </c>
      <c r="J275" s="14" t="e">
        <f t="shared" si="111"/>
        <v>#DIV/0!</v>
      </c>
      <c r="K275" s="14" t="e">
        <f t="shared" si="112"/>
        <v>#DIV/0!</v>
      </c>
    </row>
    <row r="276" spans="1:11" ht="30" hidden="1" x14ac:dyDescent="0.2">
      <c r="A276" s="33" t="s">
        <v>335</v>
      </c>
      <c r="B276" s="36" t="s">
        <v>221</v>
      </c>
      <c r="C276" s="35">
        <v>0.75</v>
      </c>
      <c r="D276" s="14" t="e">
        <f>прил.2!I276</f>
        <v>#DIV/0!</v>
      </c>
      <c r="E276" s="12" t="e">
        <f t="shared" si="113"/>
        <v>#DIV/0!</v>
      </c>
      <c r="F276" s="12">
        <f>прил.3!I276</f>
        <v>0</v>
      </c>
      <c r="G276" s="12">
        <f>прил.4!F276</f>
        <v>0</v>
      </c>
      <c r="H276" s="12" t="e">
        <f t="shared" si="110"/>
        <v>#DIV/0!</v>
      </c>
      <c r="I276" s="13">
        <f>прил.9!C115</f>
        <v>0.76646072489461137</v>
      </c>
      <c r="J276" s="14" t="e">
        <f t="shared" si="111"/>
        <v>#DIV/0!</v>
      </c>
      <c r="K276" s="14" t="e">
        <f t="shared" si="112"/>
        <v>#DIV/0!</v>
      </c>
    </row>
    <row r="277" spans="1:11" ht="15" x14ac:dyDescent="0.2">
      <c r="A277" s="158" t="s">
        <v>336</v>
      </c>
      <c r="B277" s="156" t="s">
        <v>154</v>
      </c>
      <c r="C277" s="35">
        <v>0.42</v>
      </c>
      <c r="D277" s="14">
        <f>прил.2!I277</f>
        <v>222.94502273875693</v>
      </c>
      <c r="E277" s="12">
        <f t="shared" si="113"/>
        <v>67.329396867104592</v>
      </c>
      <c r="F277" s="12">
        <f>прил.3!I277</f>
        <v>16.182945932289034</v>
      </c>
      <c r="G277" s="12">
        <f>прил.4!F277</f>
        <v>77.180394138453764</v>
      </c>
      <c r="H277" s="12">
        <f t="shared" si="110"/>
        <v>161.1278590641738</v>
      </c>
      <c r="I277" s="13">
        <f>прил.9!C115</f>
        <v>0.76646072489461137</v>
      </c>
      <c r="J277" s="14">
        <f t="shared" si="111"/>
        <v>123.49817565904343</v>
      </c>
      <c r="K277" s="200">
        <f t="shared" si="112"/>
        <v>284.62603472321723</v>
      </c>
    </row>
    <row r="278" spans="1:11" ht="30" hidden="1" x14ac:dyDescent="0.2">
      <c r="A278" s="33" t="s">
        <v>337</v>
      </c>
      <c r="B278" s="36" t="s">
        <v>219</v>
      </c>
      <c r="C278" s="35">
        <v>0.57999999999999996</v>
      </c>
      <c r="D278" s="14" t="e">
        <f>прил.2!I278</f>
        <v>#DIV/0!</v>
      </c>
      <c r="E278" s="12" t="e">
        <f t="shared" si="113"/>
        <v>#DIV/0!</v>
      </c>
      <c r="F278" s="12">
        <f>прил.3!I278</f>
        <v>0</v>
      </c>
      <c r="G278" s="12">
        <f>прил.4!F278</f>
        <v>0</v>
      </c>
      <c r="H278" s="12" t="e">
        <f t="shared" si="110"/>
        <v>#DIV/0!</v>
      </c>
      <c r="I278" s="13">
        <f>прил.9!C115</f>
        <v>0.76646072489461137</v>
      </c>
      <c r="J278" s="14" t="e">
        <f t="shared" si="111"/>
        <v>#DIV/0!</v>
      </c>
      <c r="K278" s="14" t="e">
        <f t="shared" si="112"/>
        <v>#DIV/0!</v>
      </c>
    </row>
    <row r="279" spans="1:11" ht="15" hidden="1" x14ac:dyDescent="0.2">
      <c r="A279" s="39" t="s">
        <v>338</v>
      </c>
      <c r="B279" s="40" t="s">
        <v>150</v>
      </c>
      <c r="C279" s="35">
        <v>4</v>
      </c>
      <c r="D279" s="14">
        <f>прил.2!I279</f>
        <v>204.77930267812025</v>
      </c>
      <c r="E279" s="12">
        <f t="shared" si="113"/>
        <v>61.843349408792307</v>
      </c>
      <c r="F279" s="12">
        <f>прил.3!I279</f>
        <v>0</v>
      </c>
      <c r="G279" s="12">
        <f>прил.4!F279</f>
        <v>0</v>
      </c>
      <c r="H279" s="12">
        <f t="shared" si="110"/>
        <v>1066.4906083476503</v>
      </c>
      <c r="I279" s="13">
        <f>прил.9!C115</f>
        <v>0.76646072489461137</v>
      </c>
      <c r="J279" s="14">
        <f t="shared" si="111"/>
        <v>817.42316476743508</v>
      </c>
      <c r="K279" s="17">
        <f t="shared" si="112"/>
        <v>1883.9137731150854</v>
      </c>
    </row>
    <row r="280" spans="1:11" ht="15" hidden="1" x14ac:dyDescent="0.2">
      <c r="A280" s="33" t="s">
        <v>339</v>
      </c>
      <c r="B280" s="36" t="s">
        <v>152</v>
      </c>
      <c r="C280" s="35">
        <v>1.83</v>
      </c>
      <c r="D280" s="14" t="e">
        <f>прил.2!I280</f>
        <v>#DIV/0!</v>
      </c>
      <c r="E280" s="12" t="e">
        <f t="shared" si="113"/>
        <v>#DIV/0!</v>
      </c>
      <c r="F280" s="12">
        <f>прил.3!I280</f>
        <v>0</v>
      </c>
      <c r="G280" s="12">
        <f>прил.4!F280</f>
        <v>0</v>
      </c>
      <c r="H280" s="12" t="e">
        <f t="shared" si="110"/>
        <v>#DIV/0!</v>
      </c>
      <c r="I280" s="13">
        <f>прил.9!C115</f>
        <v>0.76646072489461137</v>
      </c>
      <c r="J280" s="14" t="e">
        <f t="shared" si="111"/>
        <v>#DIV/0!</v>
      </c>
      <c r="K280" s="14" t="e">
        <f t="shared" si="112"/>
        <v>#DIV/0!</v>
      </c>
    </row>
    <row r="281" spans="1:11" ht="15" hidden="1" x14ac:dyDescent="0.2">
      <c r="A281" s="33" t="s">
        <v>340</v>
      </c>
      <c r="B281" s="34" t="s">
        <v>96</v>
      </c>
      <c r="C281" s="35"/>
      <c r="D281" s="14"/>
      <c r="E281" s="12"/>
      <c r="F281" s="12"/>
      <c r="G281" s="12"/>
      <c r="H281" s="24"/>
      <c r="I281" s="64"/>
      <c r="J281" s="24"/>
      <c r="K281" s="24"/>
    </row>
    <row r="282" spans="1:11" ht="45" hidden="1" x14ac:dyDescent="0.2">
      <c r="A282" s="33" t="s">
        <v>341</v>
      </c>
      <c r="B282" s="36" t="s">
        <v>169</v>
      </c>
      <c r="C282" s="35">
        <v>0.33</v>
      </c>
      <c r="D282" s="14" t="e">
        <f>прил.2!I282</f>
        <v>#DIV/0!</v>
      </c>
      <c r="E282" s="12" t="e">
        <f t="shared" si="113"/>
        <v>#DIV/0!</v>
      </c>
      <c r="F282" s="12">
        <f>прил.3!I282</f>
        <v>0</v>
      </c>
      <c r="G282" s="12">
        <f>прил.4!F282</f>
        <v>0</v>
      </c>
      <c r="H282" s="12" t="e">
        <f t="shared" ref="H282:H285" si="114">C282*SUM(D282:G282)</f>
        <v>#DIV/0!</v>
      </c>
      <c r="I282" s="13">
        <f>прил.9!C115</f>
        <v>0.76646072489461137</v>
      </c>
      <c r="J282" s="14" t="e">
        <f t="shared" ref="J282:J285" si="115">H282*I282</f>
        <v>#DIV/0!</v>
      </c>
      <c r="K282" s="14" t="e">
        <f t="shared" ref="K282:K285" si="116">H282+J282</f>
        <v>#DIV/0!</v>
      </c>
    </row>
    <row r="283" spans="1:11" ht="15" hidden="1" x14ac:dyDescent="0.2">
      <c r="A283" s="39" t="s">
        <v>97</v>
      </c>
      <c r="B283" s="40" t="s">
        <v>67</v>
      </c>
      <c r="C283" s="35">
        <v>0.68</v>
      </c>
      <c r="D283" s="14">
        <f>прил.2!I283</f>
        <v>169.96311268317331</v>
      </c>
      <c r="E283" s="12">
        <f t="shared" si="113"/>
        <v>51.328860030318339</v>
      </c>
      <c r="F283" s="12">
        <f>прил.3!I283</f>
        <v>0</v>
      </c>
      <c r="G283" s="12">
        <f>прил.4!F283</f>
        <v>0</v>
      </c>
      <c r="H283" s="12">
        <f t="shared" si="114"/>
        <v>150.47854144517433</v>
      </c>
      <c r="I283" s="13">
        <f>прил.9!C115</f>
        <v>0.76646072489461137</v>
      </c>
      <c r="J283" s="14">
        <f t="shared" si="115"/>
        <v>115.33589195715214</v>
      </c>
      <c r="K283" s="14">
        <f t="shared" si="116"/>
        <v>265.81443340232647</v>
      </c>
    </row>
    <row r="284" spans="1:11" ht="15" hidden="1" x14ac:dyDescent="0.2">
      <c r="A284" s="39" t="s">
        <v>342</v>
      </c>
      <c r="B284" s="40" t="s">
        <v>227</v>
      </c>
      <c r="C284" s="35">
        <v>0.74</v>
      </c>
      <c r="D284" s="14">
        <f>прил.2!I284</f>
        <v>169.96311268317331</v>
      </c>
      <c r="E284" s="12">
        <f t="shared" si="113"/>
        <v>51.328860030318339</v>
      </c>
      <c r="F284" s="12">
        <f>прил.3!I284</f>
        <v>0</v>
      </c>
      <c r="G284" s="12">
        <f>прил.4!F284</f>
        <v>0</v>
      </c>
      <c r="H284" s="12">
        <f t="shared" si="114"/>
        <v>163.7560598079838</v>
      </c>
      <c r="I284" s="13">
        <f>прил.9!C115</f>
        <v>0.76646072489461137</v>
      </c>
      <c r="J284" s="14">
        <f t="shared" si="115"/>
        <v>125.51258830631259</v>
      </c>
      <c r="K284" s="14">
        <f t="shared" si="116"/>
        <v>289.26864811429641</v>
      </c>
    </row>
    <row r="285" spans="1:11" ht="15" hidden="1" x14ac:dyDescent="0.2">
      <c r="A285" s="39" t="s">
        <v>343</v>
      </c>
      <c r="B285" s="40" t="s">
        <v>229</v>
      </c>
      <c r="C285" s="35">
        <v>0.6</v>
      </c>
      <c r="D285" s="14">
        <f>прил.2!I285</f>
        <v>169.96311268317331</v>
      </c>
      <c r="E285" s="12">
        <f t="shared" si="113"/>
        <v>51.328860030318339</v>
      </c>
      <c r="F285" s="12">
        <f>прил.3!I285</f>
        <v>0</v>
      </c>
      <c r="G285" s="12">
        <f>прил.4!F285</f>
        <v>0</v>
      </c>
      <c r="H285" s="12">
        <f t="shared" si="114"/>
        <v>132.77518362809499</v>
      </c>
      <c r="I285" s="13">
        <f>прил.9!C115</f>
        <v>0.76646072489461137</v>
      </c>
      <c r="J285" s="14">
        <f t="shared" si="115"/>
        <v>101.76696349160483</v>
      </c>
      <c r="K285" s="14">
        <f t="shared" si="116"/>
        <v>234.54214711969982</v>
      </c>
    </row>
    <row r="286" spans="1:11" ht="15" hidden="1" x14ac:dyDescent="0.2">
      <c r="A286" s="33" t="s">
        <v>344</v>
      </c>
      <c r="B286" s="34" t="s">
        <v>42</v>
      </c>
      <c r="C286" s="35"/>
      <c r="D286" s="14"/>
      <c r="E286" s="12"/>
      <c r="F286" s="12"/>
      <c r="G286" s="12"/>
      <c r="H286" s="24"/>
      <c r="I286" s="64"/>
      <c r="J286" s="24"/>
      <c r="K286" s="24"/>
    </row>
    <row r="287" spans="1:11" ht="15" hidden="1" x14ac:dyDescent="0.2">
      <c r="A287" s="39" t="s">
        <v>345</v>
      </c>
      <c r="B287" s="40" t="s">
        <v>231</v>
      </c>
      <c r="C287" s="35">
        <v>1</v>
      </c>
      <c r="D287" s="14">
        <f>прил.2!I287</f>
        <v>173.52284992420414</v>
      </c>
      <c r="E287" s="12">
        <f t="shared" si="113"/>
        <v>52.403900677109647</v>
      </c>
      <c r="F287" s="12">
        <f>прил.3!I287</f>
        <v>0</v>
      </c>
      <c r="G287" s="12">
        <f>прил.4!F287</f>
        <v>0</v>
      </c>
      <c r="H287" s="12">
        <f t="shared" ref="H287:H291" si="117">C287*SUM(D287:G287)</f>
        <v>225.92675060131378</v>
      </c>
      <c r="I287" s="13">
        <f>прил.9!C115</f>
        <v>0.76646072489461137</v>
      </c>
      <c r="J287" s="14">
        <f t="shared" ref="J287:J291" si="118">H287*I287</f>
        <v>173.16398103896705</v>
      </c>
      <c r="K287" s="14">
        <f t="shared" ref="K287:K291" si="119">H287+J287</f>
        <v>399.09073164028086</v>
      </c>
    </row>
    <row r="288" spans="1:11" ht="15" hidden="1" x14ac:dyDescent="0.2">
      <c r="A288" s="33" t="s">
        <v>98</v>
      </c>
      <c r="B288" s="36" t="s">
        <v>181</v>
      </c>
      <c r="C288" s="35">
        <v>0.67</v>
      </c>
      <c r="D288" s="14" t="e">
        <f>прил.2!I288</f>
        <v>#DIV/0!</v>
      </c>
      <c r="E288" s="12" t="e">
        <f t="shared" si="113"/>
        <v>#DIV/0!</v>
      </c>
      <c r="F288" s="12">
        <f>прил.3!I288</f>
        <v>0</v>
      </c>
      <c r="G288" s="12">
        <f>прил.4!F288</f>
        <v>0</v>
      </c>
      <c r="H288" s="12" t="e">
        <f t="shared" si="117"/>
        <v>#DIV/0!</v>
      </c>
      <c r="I288" s="13">
        <f>прил.9!C115</f>
        <v>0.76646072489461137</v>
      </c>
      <c r="J288" s="14" t="e">
        <f t="shared" si="118"/>
        <v>#DIV/0!</v>
      </c>
      <c r="K288" s="14" t="e">
        <f t="shared" si="119"/>
        <v>#DIV/0!</v>
      </c>
    </row>
    <row r="289" spans="1:11" ht="15" hidden="1" x14ac:dyDescent="0.2">
      <c r="A289" s="33" t="s">
        <v>346</v>
      </c>
      <c r="B289" s="36" t="s">
        <v>182</v>
      </c>
      <c r="C289" s="35">
        <v>0.62</v>
      </c>
      <c r="D289" s="14" t="e">
        <f>прил.2!I289</f>
        <v>#DIV/0!</v>
      </c>
      <c r="E289" s="12" t="e">
        <f t="shared" si="113"/>
        <v>#DIV/0!</v>
      </c>
      <c r="F289" s="12">
        <f>прил.3!I289</f>
        <v>0</v>
      </c>
      <c r="G289" s="12">
        <f>прил.4!F289</f>
        <v>0</v>
      </c>
      <c r="H289" s="12" t="e">
        <f t="shared" si="117"/>
        <v>#DIV/0!</v>
      </c>
      <c r="I289" s="13">
        <f>прил.9!C115</f>
        <v>0.76646072489461137</v>
      </c>
      <c r="J289" s="14" t="e">
        <f t="shared" si="118"/>
        <v>#DIV/0!</v>
      </c>
      <c r="K289" s="14" t="e">
        <f t="shared" si="119"/>
        <v>#DIV/0!</v>
      </c>
    </row>
    <row r="290" spans="1:11" ht="15" hidden="1" x14ac:dyDescent="0.2">
      <c r="A290" s="33" t="s">
        <v>347</v>
      </c>
      <c r="B290" s="36" t="s">
        <v>183</v>
      </c>
      <c r="C290" s="35">
        <v>0.5</v>
      </c>
      <c r="D290" s="14" t="e">
        <f>прил.2!I290</f>
        <v>#DIV/0!</v>
      </c>
      <c r="E290" s="12" t="e">
        <f t="shared" si="113"/>
        <v>#DIV/0!</v>
      </c>
      <c r="F290" s="12">
        <f>прил.3!I290</f>
        <v>0</v>
      </c>
      <c r="G290" s="12">
        <f>прил.4!F290</f>
        <v>0</v>
      </c>
      <c r="H290" s="12" t="e">
        <f t="shared" si="117"/>
        <v>#DIV/0!</v>
      </c>
      <c r="I290" s="13">
        <f>прил.9!C115</f>
        <v>0.76646072489461137</v>
      </c>
      <c r="J290" s="14" t="e">
        <f t="shared" si="118"/>
        <v>#DIV/0!</v>
      </c>
      <c r="K290" s="14" t="e">
        <f t="shared" si="119"/>
        <v>#DIV/0!</v>
      </c>
    </row>
    <row r="291" spans="1:11" ht="15" hidden="1" x14ac:dyDescent="0.2">
      <c r="A291" s="33" t="s">
        <v>348</v>
      </c>
      <c r="B291" s="36" t="s">
        <v>236</v>
      </c>
      <c r="C291" s="35">
        <v>2</v>
      </c>
      <c r="D291" s="14" t="e">
        <f>прил.2!I291</f>
        <v>#DIV/0!</v>
      </c>
      <c r="E291" s="12" t="e">
        <f t="shared" si="113"/>
        <v>#DIV/0!</v>
      </c>
      <c r="F291" s="12">
        <f>прил.3!I291</f>
        <v>0</v>
      </c>
      <c r="G291" s="12">
        <f>прил.4!F291</f>
        <v>0</v>
      </c>
      <c r="H291" s="12" t="e">
        <f t="shared" si="117"/>
        <v>#DIV/0!</v>
      </c>
      <c r="I291" s="13">
        <f>прил.9!C115</f>
        <v>0.76646072489461137</v>
      </c>
      <c r="J291" s="14" t="e">
        <f t="shared" si="118"/>
        <v>#DIV/0!</v>
      </c>
      <c r="K291" s="14" t="e">
        <f t="shared" si="119"/>
        <v>#DIV/0!</v>
      </c>
    </row>
    <row r="292" spans="1:11" ht="15" hidden="1" x14ac:dyDescent="0.2">
      <c r="A292" s="33" t="s">
        <v>349</v>
      </c>
      <c r="B292" s="34" t="s">
        <v>238</v>
      </c>
      <c r="C292" s="35"/>
      <c r="D292" s="14"/>
      <c r="E292" s="12"/>
      <c r="F292" s="12"/>
      <c r="G292" s="12"/>
      <c r="H292" s="24"/>
      <c r="I292" s="64"/>
      <c r="J292" s="24"/>
      <c r="K292" s="24"/>
    </row>
    <row r="293" spans="1:11" ht="15" hidden="1" x14ac:dyDescent="0.2">
      <c r="A293" s="33" t="s">
        <v>350</v>
      </c>
      <c r="B293" s="36" t="s">
        <v>240</v>
      </c>
      <c r="C293" s="35">
        <v>0.75</v>
      </c>
      <c r="D293" s="14" t="e">
        <f>прил.2!I293</f>
        <v>#DIV/0!</v>
      </c>
      <c r="E293" s="12" t="e">
        <f t="shared" si="113"/>
        <v>#DIV/0!</v>
      </c>
      <c r="F293" s="12">
        <f>прил.3!I293</f>
        <v>0</v>
      </c>
      <c r="G293" s="12">
        <f>прил.4!F293</f>
        <v>0</v>
      </c>
      <c r="H293" s="12" t="e">
        <f t="shared" ref="H293:H294" si="120">C293*SUM(D293:G293)</f>
        <v>#DIV/0!</v>
      </c>
      <c r="I293" s="13">
        <f>прил.9!C115</f>
        <v>0.76646072489461137</v>
      </c>
      <c r="J293" s="14" t="e">
        <f t="shared" ref="J293:J294" si="121">H293*I293</f>
        <v>#DIV/0!</v>
      </c>
      <c r="K293" s="14" t="e">
        <f t="shared" ref="K293:K294" si="122">H293+J293</f>
        <v>#DIV/0!</v>
      </c>
    </row>
    <row r="294" spans="1:11" ht="15" hidden="1" x14ac:dyDescent="0.2">
      <c r="A294" s="33" t="s">
        <v>351</v>
      </c>
      <c r="B294" s="36" t="s">
        <v>244</v>
      </c>
      <c r="C294" s="35">
        <v>0.75</v>
      </c>
      <c r="D294" s="14" t="e">
        <f>прил.2!I294</f>
        <v>#DIV/0!</v>
      </c>
      <c r="E294" s="12" t="e">
        <f t="shared" si="113"/>
        <v>#DIV/0!</v>
      </c>
      <c r="F294" s="12">
        <f>прил.3!I294</f>
        <v>0</v>
      </c>
      <c r="G294" s="12">
        <f>прил.4!F294</f>
        <v>0</v>
      </c>
      <c r="H294" s="12" t="e">
        <f t="shared" si="120"/>
        <v>#DIV/0!</v>
      </c>
      <c r="I294" s="13">
        <f>прил.9!C115</f>
        <v>0.76646072489461137</v>
      </c>
      <c r="J294" s="14" t="e">
        <f t="shared" si="121"/>
        <v>#DIV/0!</v>
      </c>
      <c r="K294" s="14" t="e">
        <f t="shared" si="122"/>
        <v>#DIV/0!</v>
      </c>
    </row>
    <row r="295" spans="1:11" ht="15" hidden="1" x14ac:dyDescent="0.2">
      <c r="A295" s="33" t="s">
        <v>352</v>
      </c>
      <c r="B295" s="34" t="s">
        <v>171</v>
      </c>
      <c r="C295" s="35"/>
      <c r="D295" s="14"/>
      <c r="E295" s="12"/>
      <c r="F295" s="12"/>
      <c r="G295" s="12"/>
      <c r="H295" s="24"/>
      <c r="I295" s="64"/>
      <c r="J295" s="24"/>
      <c r="K295" s="24"/>
    </row>
    <row r="296" spans="1:11" ht="30" hidden="1" x14ac:dyDescent="0.2">
      <c r="A296" s="39" t="s">
        <v>353</v>
      </c>
      <c r="B296" s="40" t="s">
        <v>173</v>
      </c>
      <c r="C296" s="35">
        <v>2</v>
      </c>
      <c r="D296" s="14">
        <f>прил.2!I296</f>
        <v>204.77930267812025</v>
      </c>
      <c r="E296" s="12">
        <f t="shared" si="113"/>
        <v>61.843349408792307</v>
      </c>
      <c r="F296" s="12">
        <f>прил.3!I296</f>
        <v>0</v>
      </c>
      <c r="G296" s="12">
        <f>прил.4!F296</f>
        <v>0</v>
      </c>
      <c r="H296" s="12">
        <f t="shared" ref="H296:H297" si="123">C296*SUM(D296:G296)</f>
        <v>533.24530417382516</v>
      </c>
      <c r="I296" s="13">
        <f>прил.9!C115</f>
        <v>0.76646072489461137</v>
      </c>
      <c r="J296" s="14">
        <f t="shared" ref="J296:J297" si="124">H296*I296</f>
        <v>408.71158238371754</v>
      </c>
      <c r="K296" s="14">
        <f t="shared" ref="K296:K297" si="125">H296+J296</f>
        <v>941.9568865575427</v>
      </c>
    </row>
    <row r="297" spans="1:11" ht="30" hidden="1" x14ac:dyDescent="0.2">
      <c r="A297" s="39" t="s">
        <v>354</v>
      </c>
      <c r="B297" s="40" t="s">
        <v>175</v>
      </c>
      <c r="C297" s="35">
        <v>1</v>
      </c>
      <c r="D297" s="14">
        <f>прил.2!I297</f>
        <v>207.73273370389083</v>
      </c>
      <c r="E297" s="12">
        <f t="shared" si="113"/>
        <v>62.735285578575031</v>
      </c>
      <c r="F297" s="12">
        <f>прил.3!I297</f>
        <v>0</v>
      </c>
      <c r="G297" s="12">
        <f>прил.4!F297</f>
        <v>0</v>
      </c>
      <c r="H297" s="12">
        <f t="shared" si="123"/>
        <v>270.46801928246589</v>
      </c>
      <c r="I297" s="13">
        <f>прил.9!C115</f>
        <v>0.76646072489461137</v>
      </c>
      <c r="J297" s="14">
        <f t="shared" si="124"/>
        <v>207.30311412004852</v>
      </c>
      <c r="K297" s="14">
        <f t="shared" si="125"/>
        <v>477.77113340251441</v>
      </c>
    </row>
    <row r="298" spans="1:11" ht="45" hidden="1" x14ac:dyDescent="0.2">
      <c r="A298" s="33" t="s">
        <v>355</v>
      </c>
      <c r="B298" s="34" t="s">
        <v>99</v>
      </c>
      <c r="C298" s="35"/>
      <c r="D298" s="14"/>
      <c r="E298" s="12"/>
      <c r="F298" s="12"/>
      <c r="G298" s="12"/>
      <c r="H298" s="24"/>
      <c r="I298" s="64"/>
      <c r="J298" s="24"/>
      <c r="K298" s="24"/>
    </row>
    <row r="299" spans="1:11" s="38" customFormat="1" ht="38.25" hidden="1" customHeight="1" x14ac:dyDescent="0.2">
      <c r="A299" s="45" t="s">
        <v>485</v>
      </c>
      <c r="B299" s="40" t="s">
        <v>484</v>
      </c>
      <c r="C299" s="50">
        <v>0.53</v>
      </c>
      <c r="D299" s="14" t="e">
        <f>прил.2!I299</f>
        <v>#DIV/0!</v>
      </c>
      <c r="E299" s="12" t="e">
        <f t="shared" si="113"/>
        <v>#DIV/0!</v>
      </c>
      <c r="F299" s="12">
        <f>прил.3!I299</f>
        <v>0</v>
      </c>
      <c r="G299" s="12">
        <f>прил.4!F299</f>
        <v>0</v>
      </c>
      <c r="H299" s="12" t="e">
        <f t="shared" ref="H299:H304" si="126">C299*SUM(D299:G299)</f>
        <v>#DIV/0!</v>
      </c>
      <c r="I299" s="67">
        <f>прил.9!C115</f>
        <v>0.76646072489461137</v>
      </c>
      <c r="J299" s="14" t="e">
        <f t="shared" ref="J299" si="127">H299*I299</f>
        <v>#DIV/0!</v>
      </c>
      <c r="K299" s="14" t="e">
        <f t="shared" ref="K299" si="128">H299+J299</f>
        <v>#DIV/0!</v>
      </c>
    </row>
    <row r="300" spans="1:11" ht="45" hidden="1" x14ac:dyDescent="0.2">
      <c r="A300" s="33" t="s">
        <v>356</v>
      </c>
      <c r="B300" s="36" t="s">
        <v>253</v>
      </c>
      <c r="C300" s="35">
        <v>0.57999999999999996</v>
      </c>
      <c r="D300" s="14" t="e">
        <f>прил.2!I300</f>
        <v>#DIV/0!</v>
      </c>
      <c r="E300" s="12" t="e">
        <f t="shared" si="113"/>
        <v>#DIV/0!</v>
      </c>
      <c r="F300" s="12">
        <f>прил.3!I300</f>
        <v>0</v>
      </c>
      <c r="G300" s="12">
        <f>прил.4!F300</f>
        <v>0</v>
      </c>
      <c r="H300" s="12" t="e">
        <f t="shared" si="126"/>
        <v>#DIV/0!</v>
      </c>
      <c r="I300" s="13">
        <f>прил.9!C115</f>
        <v>0.76646072489461137</v>
      </c>
      <c r="J300" s="14" t="e">
        <f t="shared" ref="J300:J304" si="129">H300*I300</f>
        <v>#DIV/0!</v>
      </c>
      <c r="K300" s="14" t="e">
        <f t="shared" ref="K300:K304" si="130">H300+J300</f>
        <v>#DIV/0!</v>
      </c>
    </row>
    <row r="301" spans="1:11" ht="60" hidden="1" x14ac:dyDescent="0.2">
      <c r="A301" s="39" t="s">
        <v>357</v>
      </c>
      <c r="B301" s="40" t="s">
        <v>180</v>
      </c>
      <c r="C301" s="35">
        <v>1.5</v>
      </c>
      <c r="D301" s="14">
        <f>прил.2!I301</f>
        <v>204.77930267812025</v>
      </c>
      <c r="E301" s="12">
        <f t="shared" si="113"/>
        <v>61.843349408792307</v>
      </c>
      <c r="F301" s="12">
        <f>прил.3!I301</f>
        <v>0</v>
      </c>
      <c r="G301" s="12">
        <f>прил.4!F301</f>
        <v>0</v>
      </c>
      <c r="H301" s="12">
        <f t="shared" si="126"/>
        <v>399.93397813036887</v>
      </c>
      <c r="I301" s="13">
        <f>прил.9!C115</f>
        <v>0.76646072489461137</v>
      </c>
      <c r="J301" s="14">
        <f t="shared" si="129"/>
        <v>306.53368678778816</v>
      </c>
      <c r="K301" s="14">
        <f t="shared" si="130"/>
        <v>706.46766491815697</v>
      </c>
    </row>
    <row r="302" spans="1:11" ht="30" hidden="1" x14ac:dyDescent="0.2">
      <c r="A302" s="33" t="s">
        <v>358</v>
      </c>
      <c r="B302" s="36" t="s">
        <v>258</v>
      </c>
      <c r="C302" s="35">
        <v>0.5</v>
      </c>
      <c r="D302" s="14" t="e">
        <f>прил.2!I302</f>
        <v>#DIV/0!</v>
      </c>
      <c r="E302" s="12" t="e">
        <f t="shared" si="113"/>
        <v>#DIV/0!</v>
      </c>
      <c r="F302" s="12">
        <f>прил.3!I302</f>
        <v>0</v>
      </c>
      <c r="G302" s="12">
        <f>прил.4!F302</f>
        <v>0</v>
      </c>
      <c r="H302" s="12" t="e">
        <f t="shared" si="126"/>
        <v>#DIV/0!</v>
      </c>
      <c r="I302" s="13">
        <f>прил.9!C115</f>
        <v>0.76646072489461137</v>
      </c>
      <c r="J302" s="14" t="e">
        <f t="shared" si="129"/>
        <v>#DIV/0!</v>
      </c>
      <c r="K302" s="14" t="e">
        <f t="shared" si="130"/>
        <v>#DIV/0!</v>
      </c>
    </row>
    <row r="303" spans="1:11" ht="45" hidden="1" x14ac:dyDescent="0.2">
      <c r="A303" s="33" t="s">
        <v>359</v>
      </c>
      <c r="B303" s="36" t="s">
        <v>360</v>
      </c>
      <c r="C303" s="35">
        <v>0.5</v>
      </c>
      <c r="D303" s="14" t="e">
        <f>прил.2!I303</f>
        <v>#DIV/0!</v>
      </c>
      <c r="E303" s="12" t="e">
        <f t="shared" si="113"/>
        <v>#DIV/0!</v>
      </c>
      <c r="F303" s="12">
        <f>прил.3!I303</f>
        <v>0</v>
      </c>
      <c r="G303" s="12">
        <f>прил.4!F303</f>
        <v>0</v>
      </c>
      <c r="H303" s="12" t="e">
        <f t="shared" si="126"/>
        <v>#DIV/0!</v>
      </c>
      <c r="I303" s="13">
        <f>прил.9!C115</f>
        <v>0.76646072489461137</v>
      </c>
      <c r="J303" s="14" t="e">
        <f t="shared" si="129"/>
        <v>#DIV/0!</v>
      </c>
      <c r="K303" s="14" t="e">
        <f t="shared" si="130"/>
        <v>#DIV/0!</v>
      </c>
    </row>
    <row r="304" spans="1:11" ht="15" hidden="1" x14ac:dyDescent="0.2">
      <c r="A304" s="33" t="s">
        <v>361</v>
      </c>
      <c r="B304" s="36" t="s">
        <v>260</v>
      </c>
      <c r="C304" s="35">
        <v>0.5</v>
      </c>
      <c r="D304" s="14" t="e">
        <f>прил.2!I304</f>
        <v>#DIV/0!</v>
      </c>
      <c r="E304" s="12" t="e">
        <f t="shared" si="113"/>
        <v>#DIV/0!</v>
      </c>
      <c r="F304" s="12">
        <f>прил.3!I304</f>
        <v>0</v>
      </c>
      <c r="G304" s="12">
        <f>прил.4!F304</f>
        <v>0</v>
      </c>
      <c r="H304" s="12" t="e">
        <f t="shared" si="126"/>
        <v>#DIV/0!</v>
      </c>
      <c r="I304" s="13">
        <f>прил.9!C115</f>
        <v>0.76646072489461137</v>
      </c>
      <c r="J304" s="14" t="e">
        <f t="shared" si="129"/>
        <v>#DIV/0!</v>
      </c>
      <c r="K304" s="14" t="e">
        <f t="shared" si="130"/>
        <v>#DIV/0!</v>
      </c>
    </row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="1" customFormat="1" x14ac:dyDescent="0.2"/>
    <row r="370" s="1" customFormat="1" x14ac:dyDescent="0.2"/>
    <row r="371" s="1" customFormat="1" x14ac:dyDescent="0.2"/>
    <row r="372" s="1" customFormat="1" x14ac:dyDescent="0.2"/>
    <row r="373" s="1" customFormat="1" x14ac:dyDescent="0.2"/>
    <row r="374" s="1" customFormat="1" x14ac:dyDescent="0.2"/>
    <row r="375" s="1" customFormat="1" x14ac:dyDescent="0.2"/>
    <row r="376" s="1" customFormat="1" x14ac:dyDescent="0.2"/>
    <row r="377" s="1" customFormat="1" x14ac:dyDescent="0.2"/>
    <row r="378" s="1" customFormat="1" x14ac:dyDescent="0.2"/>
    <row r="379" s="1" customFormat="1" x14ac:dyDescent="0.2"/>
    <row r="380" s="1" customFormat="1" x14ac:dyDescent="0.2"/>
    <row r="381" s="1" customFormat="1" x14ac:dyDescent="0.2"/>
    <row r="382" s="1" customFormat="1" x14ac:dyDescent="0.2"/>
    <row r="383" s="1" customFormat="1" x14ac:dyDescent="0.2"/>
    <row r="384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  <row r="417" s="1" customFormat="1" x14ac:dyDescent="0.2"/>
    <row r="418" s="1" customFormat="1" x14ac:dyDescent="0.2"/>
    <row r="419" s="1" customFormat="1" x14ac:dyDescent="0.2"/>
    <row r="420" s="1" customFormat="1" x14ac:dyDescent="0.2"/>
    <row r="421" s="1" customFormat="1" x14ac:dyDescent="0.2"/>
    <row r="422" s="1" customFormat="1" x14ac:dyDescent="0.2"/>
    <row r="423" s="1" customFormat="1" x14ac:dyDescent="0.2"/>
    <row r="424" s="1" customFormat="1" x14ac:dyDescent="0.2"/>
    <row r="425" s="1" customFormat="1" x14ac:dyDescent="0.2"/>
    <row r="426" s="1" customFormat="1" x14ac:dyDescent="0.2"/>
    <row r="427" s="1" customFormat="1" x14ac:dyDescent="0.2"/>
    <row r="428" s="1" customFormat="1" x14ac:dyDescent="0.2"/>
    <row r="429" s="1" customFormat="1" x14ac:dyDescent="0.2"/>
    <row r="430" s="1" customFormat="1" x14ac:dyDescent="0.2"/>
    <row r="431" s="1" customFormat="1" x14ac:dyDescent="0.2"/>
    <row r="432" s="1" customFormat="1" x14ac:dyDescent="0.2"/>
    <row r="433" s="1" customFormat="1" x14ac:dyDescent="0.2"/>
    <row r="434" s="1" customFormat="1" x14ac:dyDescent="0.2"/>
    <row r="435" s="1" customFormat="1" x14ac:dyDescent="0.2"/>
    <row r="436" s="1" customFormat="1" x14ac:dyDescent="0.2"/>
    <row r="437" s="1" customFormat="1" x14ac:dyDescent="0.2"/>
    <row r="438" s="1" customFormat="1" x14ac:dyDescent="0.2"/>
    <row r="439" s="1" customFormat="1" x14ac:dyDescent="0.2"/>
    <row r="440" s="1" customFormat="1" x14ac:dyDescent="0.2"/>
    <row r="441" s="1" customFormat="1" x14ac:dyDescent="0.2"/>
    <row r="442" s="1" customFormat="1" x14ac:dyDescent="0.2"/>
    <row r="443" s="1" customFormat="1" x14ac:dyDescent="0.2"/>
    <row r="444" s="1" customFormat="1" x14ac:dyDescent="0.2"/>
    <row r="445" s="1" customFormat="1" x14ac:dyDescent="0.2"/>
    <row r="446" s="1" customFormat="1" x14ac:dyDescent="0.2"/>
    <row r="447" s="1" customFormat="1" x14ac:dyDescent="0.2"/>
    <row r="448" s="1" customFormat="1" x14ac:dyDescent="0.2"/>
    <row r="449" s="1" customFormat="1" x14ac:dyDescent="0.2"/>
    <row r="450" s="1" customFormat="1" x14ac:dyDescent="0.2"/>
    <row r="451" s="1" customFormat="1" x14ac:dyDescent="0.2"/>
    <row r="452" s="1" customFormat="1" x14ac:dyDescent="0.2"/>
    <row r="453" s="1" customFormat="1" x14ac:dyDescent="0.2"/>
    <row r="454" s="1" customFormat="1" x14ac:dyDescent="0.2"/>
    <row r="455" s="1" customFormat="1" x14ac:dyDescent="0.2"/>
    <row r="456" s="1" customFormat="1" x14ac:dyDescent="0.2"/>
    <row r="457" s="1" customFormat="1" x14ac:dyDescent="0.2"/>
    <row r="458" s="1" customFormat="1" x14ac:dyDescent="0.2"/>
    <row r="459" s="1" customFormat="1" x14ac:dyDescent="0.2"/>
    <row r="460" s="1" customFormat="1" x14ac:dyDescent="0.2"/>
    <row r="461" s="1" customFormat="1" x14ac:dyDescent="0.2"/>
    <row r="462" s="1" customFormat="1" x14ac:dyDescent="0.2"/>
    <row r="463" s="1" customFormat="1" x14ac:dyDescent="0.2"/>
    <row r="464" s="1" customFormat="1" x14ac:dyDescent="0.2"/>
    <row r="465" s="1" customFormat="1" x14ac:dyDescent="0.2"/>
    <row r="466" s="1" customFormat="1" x14ac:dyDescent="0.2"/>
    <row r="467" s="1" customFormat="1" x14ac:dyDescent="0.2"/>
    <row r="468" s="1" customFormat="1" x14ac:dyDescent="0.2"/>
    <row r="469" s="1" customFormat="1" x14ac:dyDescent="0.2"/>
    <row r="470" s="1" customFormat="1" x14ac:dyDescent="0.2"/>
    <row r="471" s="1" customFormat="1" x14ac:dyDescent="0.2"/>
    <row r="472" s="1" customFormat="1" x14ac:dyDescent="0.2"/>
    <row r="473" s="1" customFormat="1" x14ac:dyDescent="0.2"/>
    <row r="474" s="1" customFormat="1" x14ac:dyDescent="0.2"/>
    <row r="475" s="1" customFormat="1" x14ac:dyDescent="0.2"/>
    <row r="476" s="1" customFormat="1" x14ac:dyDescent="0.2"/>
    <row r="477" s="1" customFormat="1" x14ac:dyDescent="0.2"/>
    <row r="478" s="1" customFormat="1" x14ac:dyDescent="0.2"/>
    <row r="479" s="1" customFormat="1" x14ac:dyDescent="0.2"/>
    <row r="480" s="1" customFormat="1" x14ac:dyDescent="0.2"/>
    <row r="481" s="1" customFormat="1" x14ac:dyDescent="0.2"/>
    <row r="482" s="1" customFormat="1" x14ac:dyDescent="0.2"/>
    <row r="483" s="1" customFormat="1" x14ac:dyDescent="0.2"/>
    <row r="484" s="1" customFormat="1" x14ac:dyDescent="0.2"/>
    <row r="485" s="1" customFormat="1" x14ac:dyDescent="0.2"/>
    <row r="486" s="1" customFormat="1" x14ac:dyDescent="0.2"/>
    <row r="487" s="1" customFormat="1" x14ac:dyDescent="0.2"/>
    <row r="488" s="1" customFormat="1" x14ac:dyDescent="0.2"/>
    <row r="489" s="1" customFormat="1" x14ac:dyDescent="0.2"/>
    <row r="490" s="1" customFormat="1" x14ac:dyDescent="0.2"/>
    <row r="491" s="1" customFormat="1" x14ac:dyDescent="0.2"/>
    <row r="492" s="1" customFormat="1" x14ac:dyDescent="0.2"/>
    <row r="493" s="1" customFormat="1" x14ac:dyDescent="0.2"/>
    <row r="494" s="1" customFormat="1" x14ac:dyDescent="0.2"/>
    <row r="495" s="1" customFormat="1" x14ac:dyDescent="0.2"/>
    <row r="496" s="1" customFormat="1" x14ac:dyDescent="0.2"/>
    <row r="497" s="1" customFormat="1" x14ac:dyDescent="0.2"/>
    <row r="498" s="1" customFormat="1" x14ac:dyDescent="0.2"/>
    <row r="499" s="1" customFormat="1" x14ac:dyDescent="0.2"/>
    <row r="500" s="1" customFormat="1" x14ac:dyDescent="0.2"/>
    <row r="501" s="1" customFormat="1" x14ac:dyDescent="0.2"/>
    <row r="502" s="1" customFormat="1" x14ac:dyDescent="0.2"/>
    <row r="503" s="1" customFormat="1" x14ac:dyDescent="0.2"/>
    <row r="504" s="1" customFormat="1" x14ac:dyDescent="0.2"/>
    <row r="505" s="1" customFormat="1" x14ac:dyDescent="0.2"/>
    <row r="506" s="1" customFormat="1" x14ac:dyDescent="0.2"/>
    <row r="507" s="1" customFormat="1" x14ac:dyDescent="0.2"/>
    <row r="508" s="1" customFormat="1" x14ac:dyDescent="0.2"/>
    <row r="509" s="1" customFormat="1" x14ac:dyDescent="0.2"/>
    <row r="510" s="1" customFormat="1" x14ac:dyDescent="0.2"/>
    <row r="511" s="1" customFormat="1" x14ac:dyDescent="0.2"/>
    <row r="512" s="1" customFormat="1" x14ac:dyDescent="0.2"/>
    <row r="513" s="1" customFormat="1" x14ac:dyDescent="0.2"/>
    <row r="514" s="1" customFormat="1" x14ac:dyDescent="0.2"/>
    <row r="515" s="1" customFormat="1" x14ac:dyDescent="0.2"/>
    <row r="516" s="1" customFormat="1" x14ac:dyDescent="0.2"/>
    <row r="517" s="1" customFormat="1" x14ac:dyDescent="0.2"/>
    <row r="518" s="1" customFormat="1" x14ac:dyDescent="0.2"/>
    <row r="519" s="1" customFormat="1" x14ac:dyDescent="0.2"/>
    <row r="520" s="1" customFormat="1" x14ac:dyDescent="0.2"/>
    <row r="521" s="1" customFormat="1" x14ac:dyDescent="0.2"/>
    <row r="522" s="1" customFormat="1" x14ac:dyDescent="0.2"/>
    <row r="523" s="1" customFormat="1" x14ac:dyDescent="0.2"/>
    <row r="524" s="1" customFormat="1" x14ac:dyDescent="0.2"/>
    <row r="525" s="1" customFormat="1" x14ac:dyDescent="0.2"/>
    <row r="526" s="1" customFormat="1" x14ac:dyDescent="0.2"/>
    <row r="527" s="1" customFormat="1" x14ac:dyDescent="0.2"/>
    <row r="528" s="1" customFormat="1" x14ac:dyDescent="0.2"/>
    <row r="529" s="1" customFormat="1" x14ac:dyDescent="0.2"/>
    <row r="530" s="1" customFormat="1" x14ac:dyDescent="0.2"/>
    <row r="531" s="1" customFormat="1" x14ac:dyDescent="0.2"/>
    <row r="532" s="1" customFormat="1" x14ac:dyDescent="0.2"/>
    <row r="533" s="1" customFormat="1" x14ac:dyDescent="0.2"/>
    <row r="534" s="1" customFormat="1" x14ac:dyDescent="0.2"/>
    <row r="535" s="1" customFormat="1" x14ac:dyDescent="0.2"/>
    <row r="536" s="1" customFormat="1" x14ac:dyDescent="0.2"/>
    <row r="537" s="1" customFormat="1" x14ac:dyDescent="0.2"/>
    <row r="538" s="1" customFormat="1" x14ac:dyDescent="0.2"/>
    <row r="539" s="1" customFormat="1" x14ac:dyDescent="0.2"/>
    <row r="540" s="1" customFormat="1" x14ac:dyDescent="0.2"/>
    <row r="541" s="1" customFormat="1" x14ac:dyDescent="0.2"/>
    <row r="542" s="1" customFormat="1" x14ac:dyDescent="0.2"/>
    <row r="543" s="1" customFormat="1" x14ac:dyDescent="0.2"/>
    <row r="544" s="1" customFormat="1" x14ac:dyDescent="0.2"/>
    <row r="545" s="1" customFormat="1" x14ac:dyDescent="0.2"/>
    <row r="546" s="1" customFormat="1" x14ac:dyDescent="0.2"/>
    <row r="547" s="1" customFormat="1" x14ac:dyDescent="0.2"/>
    <row r="548" s="1" customFormat="1" x14ac:dyDescent="0.2"/>
    <row r="549" s="1" customFormat="1" x14ac:dyDescent="0.2"/>
    <row r="550" s="1" customFormat="1" x14ac:dyDescent="0.2"/>
    <row r="551" s="1" customFormat="1" x14ac:dyDescent="0.2"/>
    <row r="552" s="1" customFormat="1" x14ac:dyDescent="0.2"/>
    <row r="553" s="1" customFormat="1" x14ac:dyDescent="0.2"/>
    <row r="554" s="1" customFormat="1" x14ac:dyDescent="0.2"/>
    <row r="555" s="1" customFormat="1" x14ac:dyDescent="0.2"/>
    <row r="556" s="1" customFormat="1" x14ac:dyDescent="0.2"/>
    <row r="557" s="1" customFormat="1" x14ac:dyDescent="0.2"/>
    <row r="558" s="1" customFormat="1" x14ac:dyDescent="0.2"/>
    <row r="559" s="1" customFormat="1" x14ac:dyDescent="0.2"/>
    <row r="560" s="1" customFormat="1" x14ac:dyDescent="0.2"/>
    <row r="561" s="1" customFormat="1" x14ac:dyDescent="0.2"/>
    <row r="562" s="1" customFormat="1" x14ac:dyDescent="0.2"/>
    <row r="563" s="1" customFormat="1" x14ac:dyDescent="0.2"/>
    <row r="564" s="1" customFormat="1" x14ac:dyDescent="0.2"/>
    <row r="565" s="1" customFormat="1" x14ac:dyDescent="0.2"/>
    <row r="566" s="1" customFormat="1" x14ac:dyDescent="0.2"/>
    <row r="567" s="1" customFormat="1" x14ac:dyDescent="0.2"/>
    <row r="568" s="1" customFormat="1" x14ac:dyDescent="0.2"/>
    <row r="569" s="1" customFormat="1" x14ac:dyDescent="0.2"/>
    <row r="570" s="1" customFormat="1" x14ac:dyDescent="0.2"/>
    <row r="571" s="1" customFormat="1" x14ac:dyDescent="0.2"/>
    <row r="572" s="1" customFormat="1" x14ac:dyDescent="0.2"/>
    <row r="573" s="1" customFormat="1" x14ac:dyDescent="0.2"/>
    <row r="574" s="1" customFormat="1" x14ac:dyDescent="0.2"/>
    <row r="575" s="1" customFormat="1" x14ac:dyDescent="0.2"/>
    <row r="576" s="1" customFormat="1" x14ac:dyDescent="0.2"/>
    <row r="577" s="1" customFormat="1" x14ac:dyDescent="0.2"/>
    <row r="578" s="1" customFormat="1" x14ac:dyDescent="0.2"/>
    <row r="579" s="1" customFormat="1" x14ac:dyDescent="0.2"/>
    <row r="580" s="1" customFormat="1" x14ac:dyDescent="0.2"/>
    <row r="581" s="1" customFormat="1" x14ac:dyDescent="0.2"/>
    <row r="582" s="1" customFormat="1" x14ac:dyDescent="0.2"/>
    <row r="583" s="1" customFormat="1" x14ac:dyDescent="0.2"/>
    <row r="584" s="1" customFormat="1" x14ac:dyDescent="0.2"/>
    <row r="585" s="1" customFormat="1" x14ac:dyDescent="0.2"/>
    <row r="586" s="1" customFormat="1" x14ac:dyDescent="0.2"/>
    <row r="587" s="1" customFormat="1" x14ac:dyDescent="0.2"/>
    <row r="588" s="1" customFormat="1" x14ac:dyDescent="0.2"/>
    <row r="589" s="1" customFormat="1" x14ac:dyDescent="0.2"/>
    <row r="590" s="1" customFormat="1" x14ac:dyDescent="0.2"/>
    <row r="591" s="1" customFormat="1" x14ac:dyDescent="0.2"/>
    <row r="592" s="1" customFormat="1" x14ac:dyDescent="0.2"/>
    <row r="593" s="1" customFormat="1" x14ac:dyDescent="0.2"/>
    <row r="594" s="1" customFormat="1" x14ac:dyDescent="0.2"/>
    <row r="595" s="1" customFormat="1" x14ac:dyDescent="0.2"/>
    <row r="596" s="1" customFormat="1" x14ac:dyDescent="0.2"/>
    <row r="597" s="1" customFormat="1" x14ac:dyDescent="0.2"/>
    <row r="598" s="1" customFormat="1" x14ac:dyDescent="0.2"/>
    <row r="599" s="1" customFormat="1" x14ac:dyDescent="0.2"/>
    <row r="600" s="1" customFormat="1" x14ac:dyDescent="0.2"/>
    <row r="601" s="1" customFormat="1" x14ac:dyDescent="0.2"/>
  </sheetData>
  <autoFilter ref="A6:K304">
    <filterColumn colId="1">
      <colorFilter dxfId="7"/>
    </filterColumn>
  </autoFilter>
  <mergeCells count="2">
    <mergeCell ref="B3:G3"/>
    <mergeCell ref="B4:G4"/>
  </mergeCells>
  <pageMargins left="0.24" right="0.16" top="0.26" bottom="0.25" header="0.2" footer="0.2"/>
  <pageSetup paperSize="9" scale="6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FFFF00"/>
    <pageSetUpPr fitToPage="1"/>
  </sheetPr>
  <dimension ref="A1:J304"/>
  <sheetViews>
    <sheetView workbookViewId="0">
      <pane ySplit="214" topLeftCell="A247" activePane="bottomLeft" state="frozen"/>
      <selection pane="bottomLeft" activeCell="A6" sqref="A6:H214"/>
    </sheetView>
  </sheetViews>
  <sheetFormatPr defaultRowHeight="15" x14ac:dyDescent="0.25"/>
  <cols>
    <col min="1" max="1" width="9.140625" style="88"/>
    <col min="2" max="2" width="54.28515625" style="88" customWidth="1"/>
    <col min="3" max="3" width="34.85546875" style="90" customWidth="1"/>
    <col min="4" max="4" width="15" style="91" customWidth="1"/>
    <col min="5" max="5" width="14.5703125" style="91" customWidth="1"/>
    <col min="6" max="6" width="14.42578125" style="91" customWidth="1"/>
    <col min="7" max="7" width="15.5703125" style="91" customWidth="1"/>
    <col min="8" max="8" width="19.85546875" style="91" customWidth="1"/>
    <col min="9" max="9" width="15.28515625" style="91" customWidth="1"/>
    <col min="10" max="10" width="50.28515625" style="88" customWidth="1"/>
    <col min="11" max="257" width="9.140625" style="88"/>
    <col min="258" max="258" width="31" style="88" customWidth="1"/>
    <col min="259" max="259" width="16" style="88" customWidth="1"/>
    <col min="260" max="260" width="15" style="88" customWidth="1"/>
    <col min="261" max="261" width="13.28515625" style="88" customWidth="1"/>
    <col min="262" max="262" width="12" style="88" customWidth="1"/>
    <col min="263" max="263" width="9.5703125" style="88" bestFit="1" customWidth="1"/>
    <col min="264" max="264" width="15.5703125" style="88" customWidth="1"/>
    <col min="265" max="265" width="16" style="88" customWidth="1"/>
    <col min="266" max="513" width="9.140625" style="88"/>
    <col min="514" max="514" width="31" style="88" customWidth="1"/>
    <col min="515" max="515" width="16" style="88" customWidth="1"/>
    <col min="516" max="516" width="15" style="88" customWidth="1"/>
    <col min="517" max="517" width="13.28515625" style="88" customWidth="1"/>
    <col min="518" max="518" width="12" style="88" customWidth="1"/>
    <col min="519" max="519" width="9.5703125" style="88" bestFit="1" customWidth="1"/>
    <col min="520" max="520" width="15.5703125" style="88" customWidth="1"/>
    <col min="521" max="521" width="16" style="88" customWidth="1"/>
    <col min="522" max="769" width="9.140625" style="88"/>
    <col min="770" max="770" width="31" style="88" customWidth="1"/>
    <col min="771" max="771" width="16" style="88" customWidth="1"/>
    <col min="772" max="772" width="15" style="88" customWidth="1"/>
    <col min="773" max="773" width="13.28515625" style="88" customWidth="1"/>
    <col min="774" max="774" width="12" style="88" customWidth="1"/>
    <col min="775" max="775" width="9.5703125" style="88" bestFit="1" customWidth="1"/>
    <col min="776" max="776" width="15.5703125" style="88" customWidth="1"/>
    <col min="777" max="777" width="16" style="88" customWidth="1"/>
    <col min="778" max="1025" width="9.140625" style="88"/>
    <col min="1026" max="1026" width="31" style="88" customWidth="1"/>
    <col min="1027" max="1027" width="16" style="88" customWidth="1"/>
    <col min="1028" max="1028" width="15" style="88" customWidth="1"/>
    <col min="1029" max="1029" width="13.28515625" style="88" customWidth="1"/>
    <col min="1030" max="1030" width="12" style="88" customWidth="1"/>
    <col min="1031" max="1031" width="9.5703125" style="88" bestFit="1" customWidth="1"/>
    <col min="1032" max="1032" width="15.5703125" style="88" customWidth="1"/>
    <col min="1033" max="1033" width="16" style="88" customWidth="1"/>
    <col min="1034" max="1281" width="9.140625" style="88"/>
    <col min="1282" max="1282" width="31" style="88" customWidth="1"/>
    <col min="1283" max="1283" width="16" style="88" customWidth="1"/>
    <col min="1284" max="1284" width="15" style="88" customWidth="1"/>
    <col min="1285" max="1285" width="13.28515625" style="88" customWidth="1"/>
    <col min="1286" max="1286" width="12" style="88" customWidth="1"/>
    <col min="1287" max="1287" width="9.5703125" style="88" bestFit="1" customWidth="1"/>
    <col min="1288" max="1288" width="15.5703125" style="88" customWidth="1"/>
    <col min="1289" max="1289" width="16" style="88" customWidth="1"/>
    <col min="1290" max="1537" width="9.140625" style="88"/>
    <col min="1538" max="1538" width="31" style="88" customWidth="1"/>
    <col min="1539" max="1539" width="16" style="88" customWidth="1"/>
    <col min="1540" max="1540" width="15" style="88" customWidth="1"/>
    <col min="1541" max="1541" width="13.28515625" style="88" customWidth="1"/>
    <col min="1542" max="1542" width="12" style="88" customWidth="1"/>
    <col min="1543" max="1543" width="9.5703125" style="88" bestFit="1" customWidth="1"/>
    <col min="1544" max="1544" width="15.5703125" style="88" customWidth="1"/>
    <col min="1545" max="1545" width="16" style="88" customWidth="1"/>
    <col min="1546" max="1793" width="9.140625" style="88"/>
    <col min="1794" max="1794" width="31" style="88" customWidth="1"/>
    <col min="1795" max="1795" width="16" style="88" customWidth="1"/>
    <col min="1796" max="1796" width="15" style="88" customWidth="1"/>
    <col min="1797" max="1797" width="13.28515625" style="88" customWidth="1"/>
    <col min="1798" max="1798" width="12" style="88" customWidth="1"/>
    <col min="1799" max="1799" width="9.5703125" style="88" bestFit="1" customWidth="1"/>
    <col min="1800" max="1800" width="15.5703125" style="88" customWidth="1"/>
    <col min="1801" max="1801" width="16" style="88" customWidth="1"/>
    <col min="1802" max="2049" width="9.140625" style="88"/>
    <col min="2050" max="2050" width="31" style="88" customWidth="1"/>
    <col min="2051" max="2051" width="16" style="88" customWidth="1"/>
    <col min="2052" max="2052" width="15" style="88" customWidth="1"/>
    <col min="2053" max="2053" width="13.28515625" style="88" customWidth="1"/>
    <col min="2054" max="2054" width="12" style="88" customWidth="1"/>
    <col min="2055" max="2055" width="9.5703125" style="88" bestFit="1" customWidth="1"/>
    <col min="2056" max="2056" width="15.5703125" style="88" customWidth="1"/>
    <col min="2057" max="2057" width="16" style="88" customWidth="1"/>
    <col min="2058" max="2305" width="9.140625" style="88"/>
    <col min="2306" max="2306" width="31" style="88" customWidth="1"/>
    <col min="2307" max="2307" width="16" style="88" customWidth="1"/>
    <col min="2308" max="2308" width="15" style="88" customWidth="1"/>
    <col min="2309" max="2309" width="13.28515625" style="88" customWidth="1"/>
    <col min="2310" max="2310" width="12" style="88" customWidth="1"/>
    <col min="2311" max="2311" width="9.5703125" style="88" bestFit="1" customWidth="1"/>
    <col min="2312" max="2312" width="15.5703125" style="88" customWidth="1"/>
    <col min="2313" max="2313" width="16" style="88" customWidth="1"/>
    <col min="2314" max="2561" width="9.140625" style="88"/>
    <col min="2562" max="2562" width="31" style="88" customWidth="1"/>
    <col min="2563" max="2563" width="16" style="88" customWidth="1"/>
    <col min="2564" max="2564" width="15" style="88" customWidth="1"/>
    <col min="2565" max="2565" width="13.28515625" style="88" customWidth="1"/>
    <col min="2566" max="2566" width="12" style="88" customWidth="1"/>
    <col min="2567" max="2567" width="9.5703125" style="88" bestFit="1" customWidth="1"/>
    <col min="2568" max="2568" width="15.5703125" style="88" customWidth="1"/>
    <col min="2569" max="2569" width="16" style="88" customWidth="1"/>
    <col min="2570" max="2817" width="9.140625" style="88"/>
    <col min="2818" max="2818" width="31" style="88" customWidth="1"/>
    <col min="2819" max="2819" width="16" style="88" customWidth="1"/>
    <col min="2820" max="2820" width="15" style="88" customWidth="1"/>
    <col min="2821" max="2821" width="13.28515625" style="88" customWidth="1"/>
    <col min="2822" max="2822" width="12" style="88" customWidth="1"/>
    <col min="2823" max="2823" width="9.5703125" style="88" bestFit="1" customWidth="1"/>
    <col min="2824" max="2824" width="15.5703125" style="88" customWidth="1"/>
    <col min="2825" max="2825" width="16" style="88" customWidth="1"/>
    <col min="2826" max="3073" width="9.140625" style="88"/>
    <col min="3074" max="3074" width="31" style="88" customWidth="1"/>
    <col min="3075" max="3075" width="16" style="88" customWidth="1"/>
    <col min="3076" max="3076" width="15" style="88" customWidth="1"/>
    <col min="3077" max="3077" width="13.28515625" style="88" customWidth="1"/>
    <col min="3078" max="3078" width="12" style="88" customWidth="1"/>
    <col min="3079" max="3079" width="9.5703125" style="88" bestFit="1" customWidth="1"/>
    <col min="3080" max="3080" width="15.5703125" style="88" customWidth="1"/>
    <col min="3081" max="3081" width="16" style="88" customWidth="1"/>
    <col min="3082" max="3329" width="9.140625" style="88"/>
    <col min="3330" max="3330" width="31" style="88" customWidth="1"/>
    <col min="3331" max="3331" width="16" style="88" customWidth="1"/>
    <col min="3332" max="3332" width="15" style="88" customWidth="1"/>
    <col min="3333" max="3333" width="13.28515625" style="88" customWidth="1"/>
    <col min="3334" max="3334" width="12" style="88" customWidth="1"/>
    <col min="3335" max="3335" width="9.5703125" style="88" bestFit="1" customWidth="1"/>
    <col min="3336" max="3336" width="15.5703125" style="88" customWidth="1"/>
    <col min="3337" max="3337" width="16" style="88" customWidth="1"/>
    <col min="3338" max="3585" width="9.140625" style="88"/>
    <col min="3586" max="3586" width="31" style="88" customWidth="1"/>
    <col min="3587" max="3587" width="16" style="88" customWidth="1"/>
    <col min="3588" max="3588" width="15" style="88" customWidth="1"/>
    <col min="3589" max="3589" width="13.28515625" style="88" customWidth="1"/>
    <col min="3590" max="3590" width="12" style="88" customWidth="1"/>
    <col min="3591" max="3591" width="9.5703125" style="88" bestFit="1" customWidth="1"/>
    <col min="3592" max="3592" width="15.5703125" style="88" customWidth="1"/>
    <col min="3593" max="3593" width="16" style="88" customWidth="1"/>
    <col min="3594" max="3841" width="9.140625" style="88"/>
    <col min="3842" max="3842" width="31" style="88" customWidth="1"/>
    <col min="3843" max="3843" width="16" style="88" customWidth="1"/>
    <col min="3844" max="3844" width="15" style="88" customWidth="1"/>
    <col min="3845" max="3845" width="13.28515625" style="88" customWidth="1"/>
    <col min="3846" max="3846" width="12" style="88" customWidth="1"/>
    <col min="3847" max="3847" width="9.5703125" style="88" bestFit="1" customWidth="1"/>
    <col min="3848" max="3848" width="15.5703125" style="88" customWidth="1"/>
    <col min="3849" max="3849" width="16" style="88" customWidth="1"/>
    <col min="3850" max="4097" width="9.140625" style="88"/>
    <col min="4098" max="4098" width="31" style="88" customWidth="1"/>
    <col min="4099" max="4099" width="16" style="88" customWidth="1"/>
    <col min="4100" max="4100" width="15" style="88" customWidth="1"/>
    <col min="4101" max="4101" width="13.28515625" style="88" customWidth="1"/>
    <col min="4102" max="4102" width="12" style="88" customWidth="1"/>
    <col min="4103" max="4103" width="9.5703125" style="88" bestFit="1" customWidth="1"/>
    <col min="4104" max="4104" width="15.5703125" style="88" customWidth="1"/>
    <col min="4105" max="4105" width="16" style="88" customWidth="1"/>
    <col min="4106" max="4353" width="9.140625" style="88"/>
    <col min="4354" max="4354" width="31" style="88" customWidth="1"/>
    <col min="4355" max="4355" width="16" style="88" customWidth="1"/>
    <col min="4356" max="4356" width="15" style="88" customWidth="1"/>
    <col min="4357" max="4357" width="13.28515625" style="88" customWidth="1"/>
    <col min="4358" max="4358" width="12" style="88" customWidth="1"/>
    <col min="4359" max="4359" width="9.5703125" style="88" bestFit="1" customWidth="1"/>
    <col min="4360" max="4360" width="15.5703125" style="88" customWidth="1"/>
    <col min="4361" max="4361" width="16" style="88" customWidth="1"/>
    <col min="4362" max="4609" width="9.140625" style="88"/>
    <col min="4610" max="4610" width="31" style="88" customWidth="1"/>
    <col min="4611" max="4611" width="16" style="88" customWidth="1"/>
    <col min="4612" max="4612" width="15" style="88" customWidth="1"/>
    <col min="4613" max="4613" width="13.28515625" style="88" customWidth="1"/>
    <col min="4614" max="4614" width="12" style="88" customWidth="1"/>
    <col min="4615" max="4615" width="9.5703125" style="88" bestFit="1" customWidth="1"/>
    <col min="4616" max="4616" width="15.5703125" style="88" customWidth="1"/>
    <col min="4617" max="4617" width="16" style="88" customWidth="1"/>
    <col min="4618" max="4865" width="9.140625" style="88"/>
    <col min="4866" max="4866" width="31" style="88" customWidth="1"/>
    <col min="4867" max="4867" width="16" style="88" customWidth="1"/>
    <col min="4868" max="4868" width="15" style="88" customWidth="1"/>
    <col min="4869" max="4869" width="13.28515625" style="88" customWidth="1"/>
    <col min="4870" max="4870" width="12" style="88" customWidth="1"/>
    <col min="4871" max="4871" width="9.5703125" style="88" bestFit="1" customWidth="1"/>
    <col min="4872" max="4872" width="15.5703125" style="88" customWidth="1"/>
    <col min="4873" max="4873" width="16" style="88" customWidth="1"/>
    <col min="4874" max="5121" width="9.140625" style="88"/>
    <col min="5122" max="5122" width="31" style="88" customWidth="1"/>
    <col min="5123" max="5123" width="16" style="88" customWidth="1"/>
    <col min="5124" max="5124" width="15" style="88" customWidth="1"/>
    <col min="5125" max="5125" width="13.28515625" style="88" customWidth="1"/>
    <col min="5126" max="5126" width="12" style="88" customWidth="1"/>
    <col min="5127" max="5127" width="9.5703125" style="88" bestFit="1" customWidth="1"/>
    <col min="5128" max="5128" width="15.5703125" style="88" customWidth="1"/>
    <col min="5129" max="5129" width="16" style="88" customWidth="1"/>
    <col min="5130" max="5377" width="9.140625" style="88"/>
    <col min="5378" max="5378" width="31" style="88" customWidth="1"/>
    <col min="5379" max="5379" width="16" style="88" customWidth="1"/>
    <col min="5380" max="5380" width="15" style="88" customWidth="1"/>
    <col min="5381" max="5381" width="13.28515625" style="88" customWidth="1"/>
    <col min="5382" max="5382" width="12" style="88" customWidth="1"/>
    <col min="5383" max="5383" width="9.5703125" style="88" bestFit="1" customWidth="1"/>
    <col min="5384" max="5384" width="15.5703125" style="88" customWidth="1"/>
    <col min="5385" max="5385" width="16" style="88" customWidth="1"/>
    <col min="5386" max="5633" width="9.140625" style="88"/>
    <col min="5634" max="5634" width="31" style="88" customWidth="1"/>
    <col min="5635" max="5635" width="16" style="88" customWidth="1"/>
    <col min="5636" max="5636" width="15" style="88" customWidth="1"/>
    <col min="5637" max="5637" width="13.28515625" style="88" customWidth="1"/>
    <col min="5638" max="5638" width="12" style="88" customWidth="1"/>
    <col min="5639" max="5639" width="9.5703125" style="88" bestFit="1" customWidth="1"/>
    <col min="5640" max="5640" width="15.5703125" style="88" customWidth="1"/>
    <col min="5641" max="5641" width="16" style="88" customWidth="1"/>
    <col min="5642" max="5889" width="9.140625" style="88"/>
    <col min="5890" max="5890" width="31" style="88" customWidth="1"/>
    <col min="5891" max="5891" width="16" style="88" customWidth="1"/>
    <col min="5892" max="5892" width="15" style="88" customWidth="1"/>
    <col min="5893" max="5893" width="13.28515625" style="88" customWidth="1"/>
    <col min="5894" max="5894" width="12" style="88" customWidth="1"/>
    <col min="5895" max="5895" width="9.5703125" style="88" bestFit="1" customWidth="1"/>
    <col min="5896" max="5896" width="15.5703125" style="88" customWidth="1"/>
    <col min="5897" max="5897" width="16" style="88" customWidth="1"/>
    <col min="5898" max="6145" width="9.140625" style="88"/>
    <col min="6146" max="6146" width="31" style="88" customWidth="1"/>
    <col min="6147" max="6147" width="16" style="88" customWidth="1"/>
    <col min="6148" max="6148" width="15" style="88" customWidth="1"/>
    <col min="6149" max="6149" width="13.28515625" style="88" customWidth="1"/>
    <col min="6150" max="6150" width="12" style="88" customWidth="1"/>
    <col min="6151" max="6151" width="9.5703125" style="88" bestFit="1" customWidth="1"/>
    <col min="6152" max="6152" width="15.5703125" style="88" customWidth="1"/>
    <col min="6153" max="6153" width="16" style="88" customWidth="1"/>
    <col min="6154" max="6401" width="9.140625" style="88"/>
    <col min="6402" max="6402" width="31" style="88" customWidth="1"/>
    <col min="6403" max="6403" width="16" style="88" customWidth="1"/>
    <col min="6404" max="6404" width="15" style="88" customWidth="1"/>
    <col min="6405" max="6405" width="13.28515625" style="88" customWidth="1"/>
    <col min="6406" max="6406" width="12" style="88" customWidth="1"/>
    <col min="6407" max="6407" width="9.5703125" style="88" bestFit="1" customWidth="1"/>
    <col min="6408" max="6408" width="15.5703125" style="88" customWidth="1"/>
    <col min="6409" max="6409" width="16" style="88" customWidth="1"/>
    <col min="6410" max="6657" width="9.140625" style="88"/>
    <col min="6658" max="6658" width="31" style="88" customWidth="1"/>
    <col min="6659" max="6659" width="16" style="88" customWidth="1"/>
    <col min="6660" max="6660" width="15" style="88" customWidth="1"/>
    <col min="6661" max="6661" width="13.28515625" style="88" customWidth="1"/>
    <col min="6662" max="6662" width="12" style="88" customWidth="1"/>
    <col min="6663" max="6663" width="9.5703125" style="88" bestFit="1" customWidth="1"/>
    <col min="6664" max="6664" width="15.5703125" style="88" customWidth="1"/>
    <col min="6665" max="6665" width="16" style="88" customWidth="1"/>
    <col min="6666" max="6913" width="9.140625" style="88"/>
    <col min="6914" max="6914" width="31" style="88" customWidth="1"/>
    <col min="6915" max="6915" width="16" style="88" customWidth="1"/>
    <col min="6916" max="6916" width="15" style="88" customWidth="1"/>
    <col min="6917" max="6917" width="13.28515625" style="88" customWidth="1"/>
    <col min="6918" max="6918" width="12" style="88" customWidth="1"/>
    <col min="6919" max="6919" width="9.5703125" style="88" bestFit="1" customWidth="1"/>
    <col min="6920" max="6920" width="15.5703125" style="88" customWidth="1"/>
    <col min="6921" max="6921" width="16" style="88" customWidth="1"/>
    <col min="6922" max="7169" width="9.140625" style="88"/>
    <col min="7170" max="7170" width="31" style="88" customWidth="1"/>
    <col min="7171" max="7171" width="16" style="88" customWidth="1"/>
    <col min="7172" max="7172" width="15" style="88" customWidth="1"/>
    <col min="7173" max="7173" width="13.28515625" style="88" customWidth="1"/>
    <col min="7174" max="7174" width="12" style="88" customWidth="1"/>
    <col min="7175" max="7175" width="9.5703125" style="88" bestFit="1" customWidth="1"/>
    <col min="7176" max="7176" width="15.5703125" style="88" customWidth="1"/>
    <col min="7177" max="7177" width="16" style="88" customWidth="1"/>
    <col min="7178" max="7425" width="9.140625" style="88"/>
    <col min="7426" max="7426" width="31" style="88" customWidth="1"/>
    <col min="7427" max="7427" width="16" style="88" customWidth="1"/>
    <col min="7428" max="7428" width="15" style="88" customWidth="1"/>
    <col min="7429" max="7429" width="13.28515625" style="88" customWidth="1"/>
    <col min="7430" max="7430" width="12" style="88" customWidth="1"/>
    <col min="7431" max="7431" width="9.5703125" style="88" bestFit="1" customWidth="1"/>
    <col min="7432" max="7432" width="15.5703125" style="88" customWidth="1"/>
    <col min="7433" max="7433" width="16" style="88" customWidth="1"/>
    <col min="7434" max="7681" width="9.140625" style="88"/>
    <col min="7682" max="7682" width="31" style="88" customWidth="1"/>
    <col min="7683" max="7683" width="16" style="88" customWidth="1"/>
    <col min="7684" max="7684" width="15" style="88" customWidth="1"/>
    <col min="7685" max="7685" width="13.28515625" style="88" customWidth="1"/>
    <col min="7686" max="7686" width="12" style="88" customWidth="1"/>
    <col min="7687" max="7687" width="9.5703125" style="88" bestFit="1" customWidth="1"/>
    <col min="7688" max="7688" width="15.5703125" style="88" customWidth="1"/>
    <col min="7689" max="7689" width="16" style="88" customWidth="1"/>
    <col min="7690" max="7937" width="9.140625" style="88"/>
    <col min="7938" max="7938" width="31" style="88" customWidth="1"/>
    <col min="7939" max="7939" width="16" style="88" customWidth="1"/>
    <col min="7940" max="7940" width="15" style="88" customWidth="1"/>
    <col min="7941" max="7941" width="13.28515625" style="88" customWidth="1"/>
    <col min="7942" max="7942" width="12" style="88" customWidth="1"/>
    <col min="7943" max="7943" width="9.5703125" style="88" bestFit="1" customWidth="1"/>
    <col min="7944" max="7944" width="15.5703125" style="88" customWidth="1"/>
    <col min="7945" max="7945" width="16" style="88" customWidth="1"/>
    <col min="7946" max="8193" width="9.140625" style="88"/>
    <col min="8194" max="8194" width="31" style="88" customWidth="1"/>
    <col min="8195" max="8195" width="16" style="88" customWidth="1"/>
    <col min="8196" max="8196" width="15" style="88" customWidth="1"/>
    <col min="8197" max="8197" width="13.28515625" style="88" customWidth="1"/>
    <col min="8198" max="8198" width="12" style="88" customWidth="1"/>
    <col min="8199" max="8199" width="9.5703125" style="88" bestFit="1" customWidth="1"/>
    <col min="8200" max="8200" width="15.5703125" style="88" customWidth="1"/>
    <col min="8201" max="8201" width="16" style="88" customWidth="1"/>
    <col min="8202" max="8449" width="9.140625" style="88"/>
    <col min="8450" max="8450" width="31" style="88" customWidth="1"/>
    <col min="8451" max="8451" width="16" style="88" customWidth="1"/>
    <col min="8452" max="8452" width="15" style="88" customWidth="1"/>
    <col min="8453" max="8453" width="13.28515625" style="88" customWidth="1"/>
    <col min="8454" max="8454" width="12" style="88" customWidth="1"/>
    <col min="8455" max="8455" width="9.5703125" style="88" bestFit="1" customWidth="1"/>
    <col min="8456" max="8456" width="15.5703125" style="88" customWidth="1"/>
    <col min="8457" max="8457" width="16" style="88" customWidth="1"/>
    <col min="8458" max="8705" width="9.140625" style="88"/>
    <col min="8706" max="8706" width="31" style="88" customWidth="1"/>
    <col min="8707" max="8707" width="16" style="88" customWidth="1"/>
    <col min="8708" max="8708" width="15" style="88" customWidth="1"/>
    <col min="8709" max="8709" width="13.28515625" style="88" customWidth="1"/>
    <col min="8710" max="8710" width="12" style="88" customWidth="1"/>
    <col min="8711" max="8711" width="9.5703125" style="88" bestFit="1" customWidth="1"/>
    <col min="8712" max="8712" width="15.5703125" style="88" customWidth="1"/>
    <col min="8713" max="8713" width="16" style="88" customWidth="1"/>
    <col min="8714" max="8961" width="9.140625" style="88"/>
    <col min="8962" max="8962" width="31" style="88" customWidth="1"/>
    <col min="8963" max="8963" width="16" style="88" customWidth="1"/>
    <col min="8964" max="8964" width="15" style="88" customWidth="1"/>
    <col min="8965" max="8965" width="13.28515625" style="88" customWidth="1"/>
    <col min="8966" max="8966" width="12" style="88" customWidth="1"/>
    <col min="8967" max="8967" width="9.5703125" style="88" bestFit="1" customWidth="1"/>
    <col min="8968" max="8968" width="15.5703125" style="88" customWidth="1"/>
    <col min="8969" max="8969" width="16" style="88" customWidth="1"/>
    <col min="8970" max="9217" width="9.140625" style="88"/>
    <col min="9218" max="9218" width="31" style="88" customWidth="1"/>
    <col min="9219" max="9219" width="16" style="88" customWidth="1"/>
    <col min="9220" max="9220" width="15" style="88" customWidth="1"/>
    <col min="9221" max="9221" width="13.28515625" style="88" customWidth="1"/>
    <col min="9222" max="9222" width="12" style="88" customWidth="1"/>
    <col min="9223" max="9223" width="9.5703125" style="88" bestFit="1" customWidth="1"/>
    <col min="9224" max="9224" width="15.5703125" style="88" customWidth="1"/>
    <col min="9225" max="9225" width="16" style="88" customWidth="1"/>
    <col min="9226" max="9473" width="9.140625" style="88"/>
    <col min="9474" max="9474" width="31" style="88" customWidth="1"/>
    <col min="9475" max="9475" width="16" style="88" customWidth="1"/>
    <col min="9476" max="9476" width="15" style="88" customWidth="1"/>
    <col min="9477" max="9477" width="13.28515625" style="88" customWidth="1"/>
    <col min="9478" max="9478" width="12" style="88" customWidth="1"/>
    <col min="9479" max="9479" width="9.5703125" style="88" bestFit="1" customWidth="1"/>
    <col min="9480" max="9480" width="15.5703125" style="88" customWidth="1"/>
    <col min="9481" max="9481" width="16" style="88" customWidth="1"/>
    <col min="9482" max="9729" width="9.140625" style="88"/>
    <col min="9730" max="9730" width="31" style="88" customWidth="1"/>
    <col min="9731" max="9731" width="16" style="88" customWidth="1"/>
    <col min="9732" max="9732" width="15" style="88" customWidth="1"/>
    <col min="9733" max="9733" width="13.28515625" style="88" customWidth="1"/>
    <col min="9734" max="9734" width="12" style="88" customWidth="1"/>
    <col min="9735" max="9735" width="9.5703125" style="88" bestFit="1" customWidth="1"/>
    <col min="9736" max="9736" width="15.5703125" style="88" customWidth="1"/>
    <col min="9737" max="9737" width="16" style="88" customWidth="1"/>
    <col min="9738" max="9985" width="9.140625" style="88"/>
    <col min="9986" max="9986" width="31" style="88" customWidth="1"/>
    <col min="9987" max="9987" width="16" style="88" customWidth="1"/>
    <col min="9988" max="9988" width="15" style="88" customWidth="1"/>
    <col min="9989" max="9989" width="13.28515625" style="88" customWidth="1"/>
    <col min="9990" max="9990" width="12" style="88" customWidth="1"/>
    <col min="9991" max="9991" width="9.5703125" style="88" bestFit="1" customWidth="1"/>
    <col min="9992" max="9992" width="15.5703125" style="88" customWidth="1"/>
    <col min="9993" max="9993" width="16" style="88" customWidth="1"/>
    <col min="9994" max="10241" width="9.140625" style="88"/>
    <col min="10242" max="10242" width="31" style="88" customWidth="1"/>
    <col min="10243" max="10243" width="16" style="88" customWidth="1"/>
    <col min="10244" max="10244" width="15" style="88" customWidth="1"/>
    <col min="10245" max="10245" width="13.28515625" style="88" customWidth="1"/>
    <col min="10246" max="10246" width="12" style="88" customWidth="1"/>
    <col min="10247" max="10247" width="9.5703125" style="88" bestFit="1" customWidth="1"/>
    <col min="10248" max="10248" width="15.5703125" style="88" customWidth="1"/>
    <col min="10249" max="10249" width="16" style="88" customWidth="1"/>
    <col min="10250" max="10497" width="9.140625" style="88"/>
    <col min="10498" max="10498" width="31" style="88" customWidth="1"/>
    <col min="10499" max="10499" width="16" style="88" customWidth="1"/>
    <col min="10500" max="10500" width="15" style="88" customWidth="1"/>
    <col min="10501" max="10501" width="13.28515625" style="88" customWidth="1"/>
    <col min="10502" max="10502" width="12" style="88" customWidth="1"/>
    <col min="10503" max="10503" width="9.5703125" style="88" bestFit="1" customWidth="1"/>
    <col min="10504" max="10504" width="15.5703125" style="88" customWidth="1"/>
    <col min="10505" max="10505" width="16" style="88" customWidth="1"/>
    <col min="10506" max="10753" width="9.140625" style="88"/>
    <col min="10754" max="10754" width="31" style="88" customWidth="1"/>
    <col min="10755" max="10755" width="16" style="88" customWidth="1"/>
    <col min="10756" max="10756" width="15" style="88" customWidth="1"/>
    <col min="10757" max="10757" width="13.28515625" style="88" customWidth="1"/>
    <col min="10758" max="10758" width="12" style="88" customWidth="1"/>
    <col min="10759" max="10759" width="9.5703125" style="88" bestFit="1" customWidth="1"/>
    <col min="10760" max="10760" width="15.5703125" style="88" customWidth="1"/>
    <col min="10761" max="10761" width="16" style="88" customWidth="1"/>
    <col min="10762" max="11009" width="9.140625" style="88"/>
    <col min="11010" max="11010" width="31" style="88" customWidth="1"/>
    <col min="11011" max="11011" width="16" style="88" customWidth="1"/>
    <col min="11012" max="11012" width="15" style="88" customWidth="1"/>
    <col min="11013" max="11013" width="13.28515625" style="88" customWidth="1"/>
    <col min="11014" max="11014" width="12" style="88" customWidth="1"/>
    <col min="11015" max="11015" width="9.5703125" style="88" bestFit="1" customWidth="1"/>
    <col min="11016" max="11016" width="15.5703125" style="88" customWidth="1"/>
    <col min="11017" max="11017" width="16" style="88" customWidth="1"/>
    <col min="11018" max="11265" width="9.140625" style="88"/>
    <col min="11266" max="11266" width="31" style="88" customWidth="1"/>
    <col min="11267" max="11267" width="16" style="88" customWidth="1"/>
    <col min="11268" max="11268" width="15" style="88" customWidth="1"/>
    <col min="11269" max="11269" width="13.28515625" style="88" customWidth="1"/>
    <col min="11270" max="11270" width="12" style="88" customWidth="1"/>
    <col min="11271" max="11271" width="9.5703125" style="88" bestFit="1" customWidth="1"/>
    <col min="11272" max="11272" width="15.5703125" style="88" customWidth="1"/>
    <col min="11273" max="11273" width="16" style="88" customWidth="1"/>
    <col min="11274" max="11521" width="9.140625" style="88"/>
    <col min="11522" max="11522" width="31" style="88" customWidth="1"/>
    <col min="11523" max="11523" width="16" style="88" customWidth="1"/>
    <col min="11524" max="11524" width="15" style="88" customWidth="1"/>
    <col min="11525" max="11525" width="13.28515625" style="88" customWidth="1"/>
    <col min="11526" max="11526" width="12" style="88" customWidth="1"/>
    <col min="11527" max="11527" width="9.5703125" style="88" bestFit="1" customWidth="1"/>
    <col min="11528" max="11528" width="15.5703125" style="88" customWidth="1"/>
    <col min="11529" max="11529" width="16" style="88" customWidth="1"/>
    <col min="11530" max="11777" width="9.140625" style="88"/>
    <col min="11778" max="11778" width="31" style="88" customWidth="1"/>
    <col min="11779" max="11779" width="16" style="88" customWidth="1"/>
    <col min="11780" max="11780" width="15" style="88" customWidth="1"/>
    <col min="11781" max="11781" width="13.28515625" style="88" customWidth="1"/>
    <col min="11782" max="11782" width="12" style="88" customWidth="1"/>
    <col min="11783" max="11783" width="9.5703125" style="88" bestFit="1" customWidth="1"/>
    <col min="11784" max="11784" width="15.5703125" style="88" customWidth="1"/>
    <col min="11785" max="11785" width="16" style="88" customWidth="1"/>
    <col min="11786" max="12033" width="9.140625" style="88"/>
    <col min="12034" max="12034" width="31" style="88" customWidth="1"/>
    <col min="12035" max="12035" width="16" style="88" customWidth="1"/>
    <col min="12036" max="12036" width="15" style="88" customWidth="1"/>
    <col min="12037" max="12037" width="13.28515625" style="88" customWidth="1"/>
    <col min="12038" max="12038" width="12" style="88" customWidth="1"/>
    <col min="12039" max="12039" width="9.5703125" style="88" bestFit="1" customWidth="1"/>
    <col min="12040" max="12040" width="15.5703125" style="88" customWidth="1"/>
    <col min="12041" max="12041" width="16" style="88" customWidth="1"/>
    <col min="12042" max="12289" width="9.140625" style="88"/>
    <col min="12290" max="12290" width="31" style="88" customWidth="1"/>
    <col min="12291" max="12291" width="16" style="88" customWidth="1"/>
    <col min="12292" max="12292" width="15" style="88" customWidth="1"/>
    <col min="12293" max="12293" width="13.28515625" style="88" customWidth="1"/>
    <col min="12294" max="12294" width="12" style="88" customWidth="1"/>
    <col min="12295" max="12295" width="9.5703125" style="88" bestFit="1" customWidth="1"/>
    <col min="12296" max="12296" width="15.5703125" style="88" customWidth="1"/>
    <col min="12297" max="12297" width="16" style="88" customWidth="1"/>
    <col min="12298" max="12545" width="9.140625" style="88"/>
    <col min="12546" max="12546" width="31" style="88" customWidth="1"/>
    <col min="12547" max="12547" width="16" style="88" customWidth="1"/>
    <col min="12548" max="12548" width="15" style="88" customWidth="1"/>
    <col min="12549" max="12549" width="13.28515625" style="88" customWidth="1"/>
    <col min="12550" max="12550" width="12" style="88" customWidth="1"/>
    <col min="12551" max="12551" width="9.5703125" style="88" bestFit="1" customWidth="1"/>
    <col min="12552" max="12552" width="15.5703125" style="88" customWidth="1"/>
    <col min="12553" max="12553" width="16" style="88" customWidth="1"/>
    <col min="12554" max="12801" width="9.140625" style="88"/>
    <col min="12802" max="12802" width="31" style="88" customWidth="1"/>
    <col min="12803" max="12803" width="16" style="88" customWidth="1"/>
    <col min="12804" max="12804" width="15" style="88" customWidth="1"/>
    <col min="12805" max="12805" width="13.28515625" style="88" customWidth="1"/>
    <col min="12806" max="12806" width="12" style="88" customWidth="1"/>
    <col min="12807" max="12807" width="9.5703125" style="88" bestFit="1" customWidth="1"/>
    <col min="12808" max="12808" width="15.5703125" style="88" customWidth="1"/>
    <col min="12809" max="12809" width="16" style="88" customWidth="1"/>
    <col min="12810" max="13057" width="9.140625" style="88"/>
    <col min="13058" max="13058" width="31" style="88" customWidth="1"/>
    <col min="13059" max="13059" width="16" style="88" customWidth="1"/>
    <col min="13060" max="13060" width="15" style="88" customWidth="1"/>
    <col min="13061" max="13061" width="13.28515625" style="88" customWidth="1"/>
    <col min="13062" max="13062" width="12" style="88" customWidth="1"/>
    <col min="13063" max="13063" width="9.5703125" style="88" bestFit="1" customWidth="1"/>
    <col min="13064" max="13064" width="15.5703125" style="88" customWidth="1"/>
    <col min="13065" max="13065" width="16" style="88" customWidth="1"/>
    <col min="13066" max="13313" width="9.140625" style="88"/>
    <col min="13314" max="13314" width="31" style="88" customWidth="1"/>
    <col min="13315" max="13315" width="16" style="88" customWidth="1"/>
    <col min="13316" max="13316" width="15" style="88" customWidth="1"/>
    <col min="13317" max="13317" width="13.28515625" style="88" customWidth="1"/>
    <col min="13318" max="13318" width="12" style="88" customWidth="1"/>
    <col min="13319" max="13319" width="9.5703125" style="88" bestFit="1" customWidth="1"/>
    <col min="13320" max="13320" width="15.5703125" style="88" customWidth="1"/>
    <col min="13321" max="13321" width="16" style="88" customWidth="1"/>
    <col min="13322" max="13569" width="9.140625" style="88"/>
    <col min="13570" max="13570" width="31" style="88" customWidth="1"/>
    <col min="13571" max="13571" width="16" style="88" customWidth="1"/>
    <col min="13572" max="13572" width="15" style="88" customWidth="1"/>
    <col min="13573" max="13573" width="13.28515625" style="88" customWidth="1"/>
    <col min="13574" max="13574" width="12" style="88" customWidth="1"/>
    <col min="13575" max="13575" width="9.5703125" style="88" bestFit="1" customWidth="1"/>
    <col min="13576" max="13576" width="15.5703125" style="88" customWidth="1"/>
    <col min="13577" max="13577" width="16" style="88" customWidth="1"/>
    <col min="13578" max="13825" width="9.140625" style="88"/>
    <col min="13826" max="13826" width="31" style="88" customWidth="1"/>
    <col min="13827" max="13827" width="16" style="88" customWidth="1"/>
    <col min="13828" max="13828" width="15" style="88" customWidth="1"/>
    <col min="13829" max="13829" width="13.28515625" style="88" customWidth="1"/>
    <col min="13830" max="13830" width="12" style="88" customWidth="1"/>
    <col min="13831" max="13831" width="9.5703125" style="88" bestFit="1" customWidth="1"/>
    <col min="13832" max="13832" width="15.5703125" style="88" customWidth="1"/>
    <col min="13833" max="13833" width="16" style="88" customWidth="1"/>
    <col min="13834" max="14081" width="9.140625" style="88"/>
    <col min="14082" max="14082" width="31" style="88" customWidth="1"/>
    <col min="14083" max="14083" width="16" style="88" customWidth="1"/>
    <col min="14084" max="14084" width="15" style="88" customWidth="1"/>
    <col min="14085" max="14085" width="13.28515625" style="88" customWidth="1"/>
    <col min="14086" max="14086" width="12" style="88" customWidth="1"/>
    <col min="14087" max="14087" width="9.5703125" style="88" bestFit="1" customWidth="1"/>
    <col min="14088" max="14088" width="15.5703125" style="88" customWidth="1"/>
    <col min="14089" max="14089" width="16" style="88" customWidth="1"/>
    <col min="14090" max="14337" width="9.140625" style="88"/>
    <col min="14338" max="14338" width="31" style="88" customWidth="1"/>
    <col min="14339" max="14339" width="16" style="88" customWidth="1"/>
    <col min="14340" max="14340" width="15" style="88" customWidth="1"/>
    <col min="14341" max="14341" width="13.28515625" style="88" customWidth="1"/>
    <col min="14342" max="14342" width="12" style="88" customWidth="1"/>
    <col min="14343" max="14343" width="9.5703125" style="88" bestFit="1" customWidth="1"/>
    <col min="14344" max="14344" width="15.5703125" style="88" customWidth="1"/>
    <col min="14345" max="14345" width="16" style="88" customWidth="1"/>
    <col min="14346" max="14593" width="9.140625" style="88"/>
    <col min="14594" max="14594" width="31" style="88" customWidth="1"/>
    <col min="14595" max="14595" width="16" style="88" customWidth="1"/>
    <col min="14596" max="14596" width="15" style="88" customWidth="1"/>
    <col min="14597" max="14597" width="13.28515625" style="88" customWidth="1"/>
    <col min="14598" max="14598" width="12" style="88" customWidth="1"/>
    <col min="14599" max="14599" width="9.5703125" style="88" bestFit="1" customWidth="1"/>
    <col min="14600" max="14600" width="15.5703125" style="88" customWidth="1"/>
    <col min="14601" max="14601" width="16" style="88" customWidth="1"/>
    <col min="14602" max="14849" width="9.140625" style="88"/>
    <col min="14850" max="14850" width="31" style="88" customWidth="1"/>
    <col min="14851" max="14851" width="16" style="88" customWidth="1"/>
    <col min="14852" max="14852" width="15" style="88" customWidth="1"/>
    <col min="14853" max="14853" width="13.28515625" style="88" customWidth="1"/>
    <col min="14854" max="14854" width="12" style="88" customWidth="1"/>
    <col min="14855" max="14855" width="9.5703125" style="88" bestFit="1" customWidth="1"/>
    <col min="14856" max="14856" width="15.5703125" style="88" customWidth="1"/>
    <col min="14857" max="14857" width="16" style="88" customWidth="1"/>
    <col min="14858" max="15105" width="9.140625" style="88"/>
    <col min="15106" max="15106" width="31" style="88" customWidth="1"/>
    <col min="15107" max="15107" width="16" style="88" customWidth="1"/>
    <col min="15108" max="15108" width="15" style="88" customWidth="1"/>
    <col min="15109" max="15109" width="13.28515625" style="88" customWidth="1"/>
    <col min="15110" max="15110" width="12" style="88" customWidth="1"/>
    <col min="15111" max="15111" width="9.5703125" style="88" bestFit="1" customWidth="1"/>
    <col min="15112" max="15112" width="15.5703125" style="88" customWidth="1"/>
    <col min="15113" max="15113" width="16" style="88" customWidth="1"/>
    <col min="15114" max="15361" width="9.140625" style="88"/>
    <col min="15362" max="15362" width="31" style="88" customWidth="1"/>
    <col min="15363" max="15363" width="16" style="88" customWidth="1"/>
    <col min="15364" max="15364" width="15" style="88" customWidth="1"/>
    <col min="15365" max="15365" width="13.28515625" style="88" customWidth="1"/>
    <col min="15366" max="15366" width="12" style="88" customWidth="1"/>
    <col min="15367" max="15367" width="9.5703125" style="88" bestFit="1" customWidth="1"/>
    <col min="15368" max="15368" width="15.5703125" style="88" customWidth="1"/>
    <col min="15369" max="15369" width="16" style="88" customWidth="1"/>
    <col min="15370" max="15617" width="9.140625" style="88"/>
    <col min="15618" max="15618" width="31" style="88" customWidth="1"/>
    <col min="15619" max="15619" width="16" style="88" customWidth="1"/>
    <col min="15620" max="15620" width="15" style="88" customWidth="1"/>
    <col min="15621" max="15621" width="13.28515625" style="88" customWidth="1"/>
    <col min="15622" max="15622" width="12" style="88" customWidth="1"/>
    <col min="15623" max="15623" width="9.5703125" style="88" bestFit="1" customWidth="1"/>
    <col min="15624" max="15624" width="15.5703125" style="88" customWidth="1"/>
    <col min="15625" max="15625" width="16" style="88" customWidth="1"/>
    <col min="15626" max="15873" width="9.140625" style="88"/>
    <col min="15874" max="15874" width="31" style="88" customWidth="1"/>
    <col min="15875" max="15875" width="16" style="88" customWidth="1"/>
    <col min="15876" max="15876" width="15" style="88" customWidth="1"/>
    <col min="15877" max="15877" width="13.28515625" style="88" customWidth="1"/>
    <col min="15878" max="15878" width="12" style="88" customWidth="1"/>
    <col min="15879" max="15879" width="9.5703125" style="88" bestFit="1" customWidth="1"/>
    <col min="15880" max="15880" width="15.5703125" style="88" customWidth="1"/>
    <col min="15881" max="15881" width="16" style="88" customWidth="1"/>
    <col min="15882" max="16129" width="9.140625" style="88"/>
    <col min="16130" max="16130" width="31" style="88" customWidth="1"/>
    <col min="16131" max="16131" width="16" style="88" customWidth="1"/>
    <col min="16132" max="16132" width="15" style="88" customWidth="1"/>
    <col min="16133" max="16133" width="13.28515625" style="88" customWidth="1"/>
    <col min="16134" max="16134" width="12" style="88" customWidth="1"/>
    <col min="16135" max="16135" width="9.5703125" style="88" bestFit="1" customWidth="1"/>
    <col min="16136" max="16136" width="15.5703125" style="88" customWidth="1"/>
    <col min="16137" max="16137" width="16" style="88" customWidth="1"/>
    <col min="16138" max="16384" width="9.140625" style="88"/>
  </cols>
  <sheetData>
    <row r="1" spans="1:10" x14ac:dyDescent="0.25">
      <c r="A1" s="234"/>
      <c r="B1" s="234"/>
      <c r="C1" s="234"/>
      <c r="D1" s="234"/>
      <c r="E1" s="234"/>
      <c r="F1" s="234"/>
      <c r="G1" s="234"/>
      <c r="H1" s="234"/>
      <c r="I1" s="234"/>
    </row>
    <row r="2" spans="1:10" x14ac:dyDescent="0.25">
      <c r="A2" s="234" t="s">
        <v>538</v>
      </c>
      <c r="B2" s="234"/>
      <c r="C2" s="234"/>
      <c r="D2" s="234"/>
      <c r="E2" s="234"/>
      <c r="F2" s="234"/>
      <c r="G2" s="234"/>
      <c r="H2" s="234"/>
      <c r="I2" s="234"/>
    </row>
    <row r="3" spans="1:10" x14ac:dyDescent="0.25">
      <c r="A3" s="89"/>
    </row>
    <row r="4" spans="1:10" ht="108.75" customHeight="1" x14ac:dyDescent="0.25">
      <c r="A4" s="235" t="s">
        <v>504</v>
      </c>
      <c r="B4" s="235"/>
      <c r="C4" s="235"/>
      <c r="D4" s="235"/>
      <c r="E4" s="235"/>
      <c r="F4" s="235"/>
      <c r="G4" s="235"/>
      <c r="H4" s="235"/>
      <c r="I4" s="235"/>
      <c r="J4" s="90" t="s">
        <v>539</v>
      </c>
    </row>
    <row r="5" spans="1:10" s="95" customFormat="1" ht="105" x14ac:dyDescent="0.25">
      <c r="A5" s="92" t="s">
        <v>362</v>
      </c>
      <c r="B5" s="92" t="s">
        <v>3</v>
      </c>
      <c r="C5" s="93" t="s">
        <v>363</v>
      </c>
      <c r="D5" s="94" t="s">
        <v>364</v>
      </c>
      <c r="E5" s="94" t="s">
        <v>365</v>
      </c>
      <c r="F5" s="94" t="s">
        <v>366</v>
      </c>
      <c r="G5" s="94" t="s">
        <v>367</v>
      </c>
      <c r="H5" s="94" t="s">
        <v>368</v>
      </c>
      <c r="I5" s="94" t="s">
        <v>369</v>
      </c>
    </row>
    <row r="6" spans="1:10" x14ac:dyDescent="0.25">
      <c r="A6" s="93">
        <v>1</v>
      </c>
      <c r="B6" s="93">
        <v>2</v>
      </c>
      <c r="C6" s="93">
        <v>3</v>
      </c>
      <c r="D6" s="96">
        <v>4</v>
      </c>
      <c r="E6" s="96">
        <v>5</v>
      </c>
      <c r="F6" s="96">
        <v>6</v>
      </c>
      <c r="G6" s="96">
        <v>7</v>
      </c>
      <c r="H6" s="96">
        <v>8</v>
      </c>
      <c r="I6" s="96">
        <v>9</v>
      </c>
    </row>
    <row r="7" spans="1:10" ht="45" hidden="1" x14ac:dyDescent="0.25">
      <c r="A7" s="28">
        <v>1</v>
      </c>
      <c r="B7" s="29" t="s">
        <v>100</v>
      </c>
      <c r="C7" s="97" t="s">
        <v>501</v>
      </c>
      <c r="D7" s="98" t="s">
        <v>501</v>
      </c>
      <c r="E7" s="98" t="s">
        <v>501</v>
      </c>
      <c r="F7" s="98" t="s">
        <v>501</v>
      </c>
      <c r="G7" s="98" t="s">
        <v>501</v>
      </c>
      <c r="H7" s="98" t="s">
        <v>501</v>
      </c>
      <c r="I7" s="98" t="s">
        <v>501</v>
      </c>
    </row>
    <row r="8" spans="1:10" hidden="1" x14ac:dyDescent="0.25">
      <c r="A8" s="70" t="s">
        <v>101</v>
      </c>
      <c r="B8" s="34" t="s">
        <v>8</v>
      </c>
      <c r="C8" s="97" t="s">
        <v>501</v>
      </c>
      <c r="D8" s="98" t="s">
        <v>501</v>
      </c>
      <c r="E8" s="98" t="s">
        <v>501</v>
      </c>
      <c r="F8" s="98" t="s">
        <v>501</v>
      </c>
      <c r="G8" s="98" t="s">
        <v>501</v>
      </c>
      <c r="H8" s="98" t="s">
        <v>501</v>
      </c>
      <c r="I8" s="98" t="s">
        <v>501</v>
      </c>
    </row>
    <row r="9" spans="1:10" ht="30" hidden="1" x14ac:dyDescent="0.25">
      <c r="A9" s="70" t="s">
        <v>102</v>
      </c>
      <c r="B9" s="44" t="s">
        <v>103</v>
      </c>
      <c r="C9" s="99" t="s">
        <v>498</v>
      </c>
      <c r="D9" s="100">
        <v>14241</v>
      </c>
      <c r="E9" s="100"/>
      <c r="F9" s="100">
        <f>D9+E9</f>
        <v>14241</v>
      </c>
      <c r="G9" s="100">
        <f>F9*12</f>
        <v>170892</v>
      </c>
      <c r="H9" s="101">
        <v>1979</v>
      </c>
      <c r="I9" s="100">
        <f>G9/H9</f>
        <v>86.352703385548253</v>
      </c>
    </row>
    <row r="10" spans="1:10" ht="45" hidden="1" x14ac:dyDescent="0.25">
      <c r="A10" s="70" t="s">
        <v>185</v>
      </c>
      <c r="B10" s="44" t="s">
        <v>104</v>
      </c>
      <c r="C10" s="99" t="s">
        <v>498</v>
      </c>
      <c r="D10" s="100">
        <v>14241</v>
      </c>
      <c r="E10" s="100"/>
      <c r="F10" s="100">
        <f t="shared" ref="F10:F72" si="0">D10+E10</f>
        <v>14241</v>
      </c>
      <c r="G10" s="100">
        <f t="shared" ref="G10:G72" si="1">F10*12</f>
        <v>170892</v>
      </c>
      <c r="H10" s="101">
        <v>1979</v>
      </c>
      <c r="I10" s="100">
        <f t="shared" ref="I10:I72" si="2">G10/H10</f>
        <v>86.352703385548253</v>
      </c>
    </row>
    <row r="11" spans="1:10" ht="45" hidden="1" x14ac:dyDescent="0.25">
      <c r="A11" s="70" t="s">
        <v>186</v>
      </c>
      <c r="B11" s="44" t="s">
        <v>105</v>
      </c>
      <c r="C11" s="99" t="s">
        <v>498</v>
      </c>
      <c r="D11" s="100">
        <v>14241</v>
      </c>
      <c r="E11" s="100"/>
      <c r="F11" s="100">
        <f t="shared" si="0"/>
        <v>14241</v>
      </c>
      <c r="G11" s="100">
        <f t="shared" si="1"/>
        <v>170892</v>
      </c>
      <c r="H11" s="101">
        <v>1979</v>
      </c>
      <c r="I11" s="100">
        <f t="shared" si="2"/>
        <v>86.352703385548253</v>
      </c>
    </row>
    <row r="12" spans="1:10" ht="30" hidden="1" x14ac:dyDescent="0.25">
      <c r="A12" s="70" t="s">
        <v>187</v>
      </c>
      <c r="B12" s="44" t="s">
        <v>106</v>
      </c>
      <c r="C12" s="99" t="s">
        <v>498</v>
      </c>
      <c r="D12" s="100">
        <v>14241</v>
      </c>
      <c r="E12" s="100"/>
      <c r="F12" s="100">
        <f t="shared" si="0"/>
        <v>14241</v>
      </c>
      <c r="G12" s="100">
        <f t="shared" si="1"/>
        <v>170892</v>
      </c>
      <c r="H12" s="101">
        <v>1979</v>
      </c>
      <c r="I12" s="100">
        <f t="shared" si="2"/>
        <v>86.352703385548253</v>
      </c>
    </row>
    <row r="13" spans="1:10" ht="30" hidden="1" x14ac:dyDescent="0.25">
      <c r="A13" s="70" t="s">
        <v>107</v>
      </c>
      <c r="B13" s="44" t="s">
        <v>108</v>
      </c>
      <c r="C13" s="99" t="s">
        <v>498</v>
      </c>
      <c r="D13" s="100">
        <v>14241</v>
      </c>
      <c r="E13" s="100"/>
      <c r="F13" s="100">
        <f t="shared" si="0"/>
        <v>14241</v>
      </c>
      <c r="G13" s="100">
        <f t="shared" si="1"/>
        <v>170892</v>
      </c>
      <c r="H13" s="101">
        <v>1979</v>
      </c>
      <c r="I13" s="100">
        <f t="shared" si="2"/>
        <v>86.352703385548253</v>
      </c>
    </row>
    <row r="14" spans="1:10" hidden="1" x14ac:dyDescent="0.25">
      <c r="A14" s="70" t="s">
        <v>109</v>
      </c>
      <c r="B14" s="44" t="s">
        <v>110</v>
      </c>
      <c r="C14" s="99" t="s">
        <v>498</v>
      </c>
      <c r="D14" s="100">
        <v>14241</v>
      </c>
      <c r="E14" s="100"/>
      <c r="F14" s="100">
        <f t="shared" si="0"/>
        <v>14241</v>
      </c>
      <c r="G14" s="100">
        <f t="shared" si="1"/>
        <v>170892</v>
      </c>
      <c r="H14" s="101">
        <v>1979</v>
      </c>
      <c r="I14" s="100">
        <f t="shared" si="2"/>
        <v>86.352703385548253</v>
      </c>
    </row>
    <row r="15" spans="1:10" ht="30" hidden="1" x14ac:dyDescent="0.25">
      <c r="A15" s="70" t="s">
        <v>111</v>
      </c>
      <c r="B15" s="44" t="s">
        <v>112</v>
      </c>
      <c r="C15" s="99" t="s">
        <v>498</v>
      </c>
      <c r="D15" s="100">
        <v>14241</v>
      </c>
      <c r="E15" s="100"/>
      <c r="F15" s="100">
        <f t="shared" si="0"/>
        <v>14241</v>
      </c>
      <c r="G15" s="100">
        <f t="shared" si="1"/>
        <v>170892</v>
      </c>
      <c r="H15" s="101">
        <v>1979</v>
      </c>
      <c r="I15" s="100">
        <f t="shared" si="2"/>
        <v>86.352703385548253</v>
      </c>
    </row>
    <row r="16" spans="1:10" hidden="1" x14ac:dyDescent="0.25">
      <c r="A16" s="70" t="s">
        <v>113</v>
      </c>
      <c r="B16" s="44" t="s">
        <v>114</v>
      </c>
      <c r="C16" s="99" t="s">
        <v>498</v>
      </c>
      <c r="D16" s="100">
        <v>14241</v>
      </c>
      <c r="E16" s="100"/>
      <c r="F16" s="100">
        <f t="shared" si="0"/>
        <v>14241</v>
      </c>
      <c r="G16" s="100">
        <f t="shared" si="1"/>
        <v>170892</v>
      </c>
      <c r="H16" s="101">
        <v>1979</v>
      </c>
      <c r="I16" s="100">
        <f t="shared" si="2"/>
        <v>86.352703385548253</v>
      </c>
    </row>
    <row r="17" spans="1:9" hidden="1" x14ac:dyDescent="0.25">
      <c r="A17" s="70" t="s">
        <v>115</v>
      </c>
      <c r="B17" s="44" t="s">
        <v>116</v>
      </c>
      <c r="C17" s="99" t="s">
        <v>498</v>
      </c>
      <c r="D17" s="100">
        <v>14241</v>
      </c>
      <c r="E17" s="100"/>
      <c r="F17" s="100">
        <f t="shared" si="0"/>
        <v>14241</v>
      </c>
      <c r="G17" s="100">
        <f t="shared" si="1"/>
        <v>170892</v>
      </c>
      <c r="H17" s="101">
        <v>1979</v>
      </c>
      <c r="I17" s="100">
        <f t="shared" si="2"/>
        <v>86.352703385548253</v>
      </c>
    </row>
    <row r="18" spans="1:9" ht="30" hidden="1" x14ac:dyDescent="0.25">
      <c r="A18" s="70" t="s">
        <v>117</v>
      </c>
      <c r="B18" s="44" t="s">
        <v>118</v>
      </c>
      <c r="C18" s="99" t="s">
        <v>498</v>
      </c>
      <c r="D18" s="100">
        <v>14241</v>
      </c>
      <c r="E18" s="100"/>
      <c r="F18" s="100">
        <f t="shared" si="0"/>
        <v>14241</v>
      </c>
      <c r="G18" s="100">
        <f t="shared" si="1"/>
        <v>170892</v>
      </c>
      <c r="H18" s="101">
        <v>1979</v>
      </c>
      <c r="I18" s="100">
        <f t="shared" si="2"/>
        <v>86.352703385548253</v>
      </c>
    </row>
    <row r="19" spans="1:9" hidden="1" x14ac:dyDescent="0.25">
      <c r="A19" s="70" t="s">
        <v>119</v>
      </c>
      <c r="B19" s="44" t="s">
        <v>120</v>
      </c>
      <c r="C19" s="99" t="s">
        <v>498</v>
      </c>
      <c r="D19" s="100">
        <v>14241</v>
      </c>
      <c r="E19" s="100"/>
      <c r="F19" s="100">
        <f t="shared" si="0"/>
        <v>14241</v>
      </c>
      <c r="G19" s="100">
        <f t="shared" si="1"/>
        <v>170892</v>
      </c>
      <c r="H19" s="101">
        <v>1979</v>
      </c>
      <c r="I19" s="100">
        <f t="shared" si="2"/>
        <v>86.352703385548253</v>
      </c>
    </row>
    <row r="20" spans="1:9" ht="45" hidden="1" x14ac:dyDescent="0.25">
      <c r="A20" s="70" t="s">
        <v>121</v>
      </c>
      <c r="B20" s="44" t="s">
        <v>122</v>
      </c>
      <c r="C20" s="99" t="s">
        <v>498</v>
      </c>
      <c r="D20" s="100">
        <v>14241</v>
      </c>
      <c r="E20" s="100"/>
      <c r="F20" s="100">
        <f t="shared" si="0"/>
        <v>14241</v>
      </c>
      <c r="G20" s="100">
        <f t="shared" si="1"/>
        <v>170892</v>
      </c>
      <c r="H20" s="101">
        <v>1979</v>
      </c>
      <c r="I20" s="100">
        <f t="shared" si="2"/>
        <v>86.352703385548253</v>
      </c>
    </row>
    <row r="21" spans="1:9" hidden="1" x14ac:dyDescent="0.25">
      <c r="A21" s="70" t="s">
        <v>188</v>
      </c>
      <c r="B21" s="37" t="s">
        <v>184</v>
      </c>
      <c r="C21" s="99" t="s">
        <v>498</v>
      </c>
      <c r="D21" s="100">
        <v>14241</v>
      </c>
      <c r="E21" s="102"/>
      <c r="F21" s="100">
        <f t="shared" si="0"/>
        <v>14241</v>
      </c>
      <c r="G21" s="100">
        <f t="shared" si="1"/>
        <v>170892</v>
      </c>
      <c r="H21" s="101">
        <v>1979</v>
      </c>
      <c r="I21" s="100">
        <f t="shared" si="2"/>
        <v>86.352703385548253</v>
      </c>
    </row>
    <row r="22" spans="1:9" ht="45" hidden="1" x14ac:dyDescent="0.25">
      <c r="A22" s="70" t="s">
        <v>123</v>
      </c>
      <c r="B22" s="44" t="s">
        <v>124</v>
      </c>
      <c r="C22" s="99" t="s">
        <v>498</v>
      </c>
      <c r="D22" s="100">
        <v>14241</v>
      </c>
      <c r="E22" s="100"/>
      <c r="F22" s="100">
        <f t="shared" si="0"/>
        <v>14241</v>
      </c>
      <c r="G22" s="100">
        <f t="shared" si="1"/>
        <v>170892</v>
      </c>
      <c r="H22" s="101">
        <v>1979</v>
      </c>
      <c r="I22" s="100">
        <f t="shared" si="2"/>
        <v>86.352703385548253</v>
      </c>
    </row>
    <row r="23" spans="1:9" ht="45" hidden="1" x14ac:dyDescent="0.25">
      <c r="A23" s="70" t="s">
        <v>125</v>
      </c>
      <c r="B23" s="44" t="s">
        <v>126</v>
      </c>
      <c r="C23" s="99" t="s">
        <v>498</v>
      </c>
      <c r="D23" s="100">
        <v>14241</v>
      </c>
      <c r="E23" s="98"/>
      <c r="F23" s="100">
        <f t="shared" si="0"/>
        <v>14241</v>
      </c>
      <c r="G23" s="100">
        <f t="shared" si="1"/>
        <v>170892</v>
      </c>
      <c r="H23" s="101">
        <v>1979</v>
      </c>
      <c r="I23" s="100">
        <f t="shared" si="2"/>
        <v>86.352703385548253</v>
      </c>
    </row>
    <row r="24" spans="1:9" ht="30" hidden="1" x14ac:dyDescent="0.25">
      <c r="A24" s="70" t="s">
        <v>127</v>
      </c>
      <c r="B24" s="44" t="s">
        <v>128</v>
      </c>
      <c r="C24" s="99" t="s">
        <v>498</v>
      </c>
      <c r="D24" s="100">
        <v>14241</v>
      </c>
      <c r="E24" s="98"/>
      <c r="F24" s="100">
        <f t="shared" si="0"/>
        <v>14241</v>
      </c>
      <c r="G24" s="100">
        <f t="shared" si="1"/>
        <v>170892</v>
      </c>
      <c r="H24" s="101">
        <v>1979</v>
      </c>
      <c r="I24" s="100">
        <f t="shared" si="2"/>
        <v>86.352703385548253</v>
      </c>
    </row>
    <row r="25" spans="1:9" ht="30" hidden="1" x14ac:dyDescent="0.25">
      <c r="A25" s="70" t="s">
        <v>129</v>
      </c>
      <c r="B25" s="44" t="s">
        <v>130</v>
      </c>
      <c r="C25" s="99" t="s">
        <v>498</v>
      </c>
      <c r="D25" s="100">
        <v>14241</v>
      </c>
      <c r="E25" s="98"/>
      <c r="F25" s="100">
        <f t="shared" si="0"/>
        <v>14241</v>
      </c>
      <c r="G25" s="100">
        <f t="shared" si="1"/>
        <v>170892</v>
      </c>
      <c r="H25" s="101">
        <v>1979</v>
      </c>
      <c r="I25" s="100">
        <f t="shared" si="2"/>
        <v>86.352703385548253</v>
      </c>
    </row>
    <row r="26" spans="1:9" ht="30" hidden="1" x14ac:dyDescent="0.25">
      <c r="A26" s="70" t="s">
        <v>131</v>
      </c>
      <c r="B26" s="44" t="s">
        <v>132</v>
      </c>
      <c r="C26" s="99" t="s">
        <v>498</v>
      </c>
      <c r="D26" s="100">
        <v>14241</v>
      </c>
      <c r="E26" s="98"/>
      <c r="F26" s="100">
        <f t="shared" si="0"/>
        <v>14241</v>
      </c>
      <c r="G26" s="100">
        <f t="shared" si="1"/>
        <v>170892</v>
      </c>
      <c r="H26" s="101">
        <v>1979</v>
      </c>
      <c r="I26" s="100">
        <f t="shared" si="2"/>
        <v>86.352703385548253</v>
      </c>
    </row>
    <row r="27" spans="1:9" hidden="1" x14ac:dyDescent="0.25">
      <c r="A27" s="70" t="s">
        <v>133</v>
      </c>
      <c r="B27" s="44" t="s">
        <v>134</v>
      </c>
      <c r="C27" s="99" t="s">
        <v>498</v>
      </c>
      <c r="D27" s="100">
        <v>14241</v>
      </c>
      <c r="E27" s="98"/>
      <c r="F27" s="100">
        <f t="shared" si="0"/>
        <v>14241</v>
      </c>
      <c r="G27" s="100">
        <f t="shared" si="1"/>
        <v>170892</v>
      </c>
      <c r="H27" s="101">
        <v>1979</v>
      </c>
      <c r="I27" s="100">
        <f t="shared" si="2"/>
        <v>86.352703385548253</v>
      </c>
    </row>
    <row r="28" spans="1:9" ht="30" hidden="1" x14ac:dyDescent="0.25">
      <c r="A28" s="70" t="s">
        <v>135</v>
      </c>
      <c r="B28" s="44" t="s">
        <v>136</v>
      </c>
      <c r="C28" s="99" t="s">
        <v>498</v>
      </c>
      <c r="D28" s="100">
        <v>14241</v>
      </c>
      <c r="E28" s="98"/>
      <c r="F28" s="100">
        <f t="shared" si="0"/>
        <v>14241</v>
      </c>
      <c r="G28" s="100">
        <f t="shared" si="1"/>
        <v>170892</v>
      </c>
      <c r="H28" s="101">
        <v>1979</v>
      </c>
      <c r="I28" s="100">
        <f t="shared" si="2"/>
        <v>86.352703385548253</v>
      </c>
    </row>
    <row r="29" spans="1:9" hidden="1" x14ac:dyDescent="0.25">
      <c r="A29" s="70" t="s">
        <v>137</v>
      </c>
      <c r="B29" s="44" t="s">
        <v>138</v>
      </c>
      <c r="C29" s="99" t="s">
        <v>498</v>
      </c>
      <c r="D29" s="100">
        <v>14241</v>
      </c>
      <c r="E29" s="98"/>
      <c r="F29" s="100">
        <f t="shared" si="0"/>
        <v>14241</v>
      </c>
      <c r="G29" s="100">
        <f t="shared" si="1"/>
        <v>170892</v>
      </c>
      <c r="H29" s="101">
        <v>1979</v>
      </c>
      <c r="I29" s="100">
        <f t="shared" si="2"/>
        <v>86.352703385548253</v>
      </c>
    </row>
    <row r="30" spans="1:9" ht="45" hidden="1" x14ac:dyDescent="0.25">
      <c r="A30" s="70" t="s">
        <v>9</v>
      </c>
      <c r="B30" s="44" t="s">
        <v>10</v>
      </c>
      <c r="C30" s="97" t="s">
        <v>501</v>
      </c>
      <c r="D30" s="98" t="s">
        <v>501</v>
      </c>
      <c r="E30" s="98" t="s">
        <v>501</v>
      </c>
      <c r="F30" s="98" t="s">
        <v>501</v>
      </c>
      <c r="G30" s="98" t="s">
        <v>501</v>
      </c>
      <c r="H30" s="98" t="s">
        <v>501</v>
      </c>
      <c r="I30" s="98" t="s">
        <v>501</v>
      </c>
    </row>
    <row r="31" spans="1:9" hidden="1" x14ac:dyDescent="0.25">
      <c r="A31" s="70" t="s">
        <v>11</v>
      </c>
      <c r="B31" s="44" t="s">
        <v>139</v>
      </c>
      <c r="C31" s="99" t="s">
        <v>498</v>
      </c>
      <c r="D31" s="100"/>
      <c r="E31" s="98"/>
      <c r="F31" s="100">
        <f t="shared" si="0"/>
        <v>0</v>
      </c>
      <c r="G31" s="100">
        <f t="shared" si="1"/>
        <v>0</v>
      </c>
      <c r="H31" s="101">
        <v>1979</v>
      </c>
      <c r="I31" s="100">
        <f t="shared" si="2"/>
        <v>0</v>
      </c>
    </row>
    <row r="32" spans="1:9" hidden="1" x14ac:dyDescent="0.25">
      <c r="A32" s="70" t="s">
        <v>12</v>
      </c>
      <c r="B32" s="44" t="s">
        <v>13</v>
      </c>
      <c r="C32" s="99" t="s">
        <v>498</v>
      </c>
      <c r="D32" s="100"/>
      <c r="E32" s="98"/>
      <c r="F32" s="100">
        <f t="shared" si="0"/>
        <v>0</v>
      </c>
      <c r="G32" s="100">
        <f t="shared" si="1"/>
        <v>0</v>
      </c>
      <c r="H32" s="101">
        <v>1979</v>
      </c>
      <c r="I32" s="100">
        <f t="shared" si="2"/>
        <v>0</v>
      </c>
    </row>
    <row r="33" spans="1:9" hidden="1" x14ac:dyDescent="0.25">
      <c r="A33" s="70" t="s">
        <v>14</v>
      </c>
      <c r="B33" s="44" t="s">
        <v>73</v>
      </c>
      <c r="C33" s="99" t="s">
        <v>498</v>
      </c>
      <c r="D33" s="100"/>
      <c r="E33" s="98"/>
      <c r="F33" s="100">
        <f t="shared" si="0"/>
        <v>0</v>
      </c>
      <c r="G33" s="100">
        <f t="shared" si="1"/>
        <v>0</v>
      </c>
      <c r="H33" s="101">
        <v>1979</v>
      </c>
      <c r="I33" s="100">
        <f t="shared" si="2"/>
        <v>0</v>
      </c>
    </row>
    <row r="34" spans="1:9" hidden="1" x14ac:dyDescent="0.25">
      <c r="A34" s="70" t="s">
        <v>15</v>
      </c>
      <c r="B34" s="44" t="s">
        <v>54</v>
      </c>
      <c r="C34" s="99" t="s">
        <v>498</v>
      </c>
      <c r="D34" s="100"/>
      <c r="E34" s="98"/>
      <c r="F34" s="100">
        <f t="shared" si="0"/>
        <v>0</v>
      </c>
      <c r="G34" s="100">
        <f t="shared" si="1"/>
        <v>0</v>
      </c>
      <c r="H34" s="101">
        <v>1979</v>
      </c>
      <c r="I34" s="100">
        <f t="shared" si="2"/>
        <v>0</v>
      </c>
    </row>
    <row r="35" spans="1:9" hidden="1" x14ac:dyDescent="0.25">
      <c r="A35" s="70" t="s">
        <v>16</v>
      </c>
      <c r="B35" s="44" t="s">
        <v>50</v>
      </c>
      <c r="C35" s="99" t="s">
        <v>498</v>
      </c>
      <c r="D35" s="100"/>
      <c r="E35" s="98"/>
      <c r="F35" s="100">
        <f t="shared" si="0"/>
        <v>0</v>
      </c>
      <c r="G35" s="100">
        <f t="shared" si="1"/>
        <v>0</v>
      </c>
      <c r="H35" s="101">
        <v>1979</v>
      </c>
      <c r="I35" s="100">
        <f t="shared" si="2"/>
        <v>0</v>
      </c>
    </row>
    <row r="36" spans="1:9" hidden="1" x14ac:dyDescent="0.25">
      <c r="A36" s="70" t="s">
        <v>17</v>
      </c>
      <c r="B36" s="44" t="s">
        <v>75</v>
      </c>
      <c r="C36" s="99" t="s">
        <v>498</v>
      </c>
      <c r="D36" s="100"/>
      <c r="E36" s="98"/>
      <c r="F36" s="100">
        <f t="shared" si="0"/>
        <v>0</v>
      </c>
      <c r="G36" s="100">
        <f t="shared" si="1"/>
        <v>0</v>
      </c>
      <c r="H36" s="101">
        <v>1979</v>
      </c>
      <c r="I36" s="100">
        <f t="shared" si="2"/>
        <v>0</v>
      </c>
    </row>
    <row r="37" spans="1:9" hidden="1" x14ac:dyDescent="0.25">
      <c r="A37" s="70" t="s">
        <v>18</v>
      </c>
      <c r="B37" s="44" t="s">
        <v>140</v>
      </c>
      <c r="C37" s="99" t="s">
        <v>498</v>
      </c>
      <c r="D37" s="100"/>
      <c r="E37" s="98"/>
      <c r="F37" s="100">
        <f t="shared" si="0"/>
        <v>0</v>
      </c>
      <c r="G37" s="100">
        <f t="shared" si="1"/>
        <v>0</v>
      </c>
      <c r="H37" s="101">
        <v>1979</v>
      </c>
      <c r="I37" s="100">
        <f t="shared" si="2"/>
        <v>0</v>
      </c>
    </row>
    <row r="38" spans="1:9" hidden="1" x14ac:dyDescent="0.25">
      <c r="A38" s="70" t="s">
        <v>19</v>
      </c>
      <c r="B38" s="44" t="s">
        <v>76</v>
      </c>
      <c r="C38" s="99" t="s">
        <v>498</v>
      </c>
      <c r="D38" s="100"/>
      <c r="E38" s="98"/>
      <c r="F38" s="100">
        <f t="shared" si="0"/>
        <v>0</v>
      </c>
      <c r="G38" s="100">
        <f t="shared" si="1"/>
        <v>0</v>
      </c>
      <c r="H38" s="101">
        <v>1979</v>
      </c>
      <c r="I38" s="100">
        <f t="shared" si="2"/>
        <v>0</v>
      </c>
    </row>
    <row r="39" spans="1:9" ht="30" hidden="1" x14ac:dyDescent="0.25">
      <c r="A39" s="70" t="s">
        <v>20</v>
      </c>
      <c r="B39" s="44" t="s">
        <v>77</v>
      </c>
      <c r="C39" s="99" t="s">
        <v>498</v>
      </c>
      <c r="D39" s="100"/>
      <c r="E39" s="98"/>
      <c r="F39" s="100">
        <f t="shared" si="0"/>
        <v>0</v>
      </c>
      <c r="G39" s="100">
        <f t="shared" si="1"/>
        <v>0</v>
      </c>
      <c r="H39" s="101">
        <v>1979</v>
      </c>
      <c r="I39" s="100">
        <f t="shared" si="2"/>
        <v>0</v>
      </c>
    </row>
    <row r="40" spans="1:9" ht="30" hidden="1" x14ac:dyDescent="0.25">
      <c r="A40" s="70" t="s">
        <v>21</v>
      </c>
      <c r="B40" s="44" t="s">
        <v>78</v>
      </c>
      <c r="C40" s="99" t="s">
        <v>498</v>
      </c>
      <c r="D40" s="100"/>
      <c r="E40" s="98"/>
      <c r="F40" s="100">
        <f t="shared" si="0"/>
        <v>0</v>
      </c>
      <c r="G40" s="100">
        <f t="shared" si="1"/>
        <v>0</v>
      </c>
      <c r="H40" s="101">
        <v>1979</v>
      </c>
      <c r="I40" s="100">
        <f t="shared" si="2"/>
        <v>0</v>
      </c>
    </row>
    <row r="41" spans="1:9" ht="30" hidden="1" x14ac:dyDescent="0.25">
      <c r="A41" s="70" t="s">
        <v>22</v>
      </c>
      <c r="B41" s="44" t="s">
        <v>141</v>
      </c>
      <c r="C41" s="99" t="s">
        <v>498</v>
      </c>
      <c r="D41" s="100"/>
      <c r="E41" s="98"/>
      <c r="F41" s="100">
        <f t="shared" si="0"/>
        <v>0</v>
      </c>
      <c r="G41" s="100">
        <f t="shared" si="1"/>
        <v>0</v>
      </c>
      <c r="H41" s="101">
        <v>1979</v>
      </c>
      <c r="I41" s="100">
        <f t="shared" si="2"/>
        <v>0</v>
      </c>
    </row>
    <row r="42" spans="1:9" ht="30" hidden="1" x14ac:dyDescent="0.25">
      <c r="A42" s="70" t="s">
        <v>23</v>
      </c>
      <c r="B42" s="44" t="s">
        <v>79</v>
      </c>
      <c r="C42" s="99" t="s">
        <v>498</v>
      </c>
      <c r="D42" s="100"/>
      <c r="E42" s="98"/>
      <c r="F42" s="100">
        <f t="shared" si="0"/>
        <v>0</v>
      </c>
      <c r="G42" s="100">
        <f t="shared" si="1"/>
        <v>0</v>
      </c>
      <c r="H42" s="101">
        <v>1979</v>
      </c>
      <c r="I42" s="100">
        <f t="shared" si="2"/>
        <v>0</v>
      </c>
    </row>
    <row r="43" spans="1:9" ht="30" hidden="1" x14ac:dyDescent="0.25">
      <c r="A43" s="70" t="s">
        <v>24</v>
      </c>
      <c r="B43" s="44" t="s">
        <v>80</v>
      </c>
      <c r="C43" s="99" t="s">
        <v>498</v>
      </c>
      <c r="D43" s="100"/>
      <c r="E43" s="98"/>
      <c r="F43" s="100">
        <f t="shared" si="0"/>
        <v>0</v>
      </c>
      <c r="G43" s="100">
        <f t="shared" si="1"/>
        <v>0</v>
      </c>
      <c r="H43" s="101">
        <v>1979</v>
      </c>
      <c r="I43" s="100">
        <f t="shared" si="2"/>
        <v>0</v>
      </c>
    </row>
    <row r="44" spans="1:9" ht="30" hidden="1" x14ac:dyDescent="0.25">
      <c r="A44" s="70" t="s">
        <v>25</v>
      </c>
      <c r="B44" s="44" t="s">
        <v>81</v>
      </c>
      <c r="C44" s="99" t="s">
        <v>498</v>
      </c>
      <c r="D44" s="100"/>
      <c r="E44" s="98"/>
      <c r="F44" s="100">
        <f t="shared" si="0"/>
        <v>0</v>
      </c>
      <c r="G44" s="100">
        <f t="shared" si="1"/>
        <v>0</v>
      </c>
      <c r="H44" s="101">
        <v>1979</v>
      </c>
      <c r="I44" s="100">
        <f t="shared" si="2"/>
        <v>0</v>
      </c>
    </row>
    <row r="45" spans="1:9" ht="30" hidden="1" x14ac:dyDescent="0.25">
      <c r="A45" s="70" t="s">
        <v>26</v>
      </c>
      <c r="B45" s="44" t="s">
        <v>82</v>
      </c>
      <c r="C45" s="99" t="s">
        <v>498</v>
      </c>
      <c r="D45" s="100"/>
      <c r="E45" s="98"/>
      <c r="F45" s="100">
        <f t="shared" si="0"/>
        <v>0</v>
      </c>
      <c r="G45" s="100">
        <f t="shared" si="1"/>
        <v>0</v>
      </c>
      <c r="H45" s="101">
        <v>1979</v>
      </c>
      <c r="I45" s="100">
        <f t="shared" si="2"/>
        <v>0</v>
      </c>
    </row>
    <row r="46" spans="1:9" ht="30" hidden="1" x14ac:dyDescent="0.25">
      <c r="A46" s="70" t="s">
        <v>142</v>
      </c>
      <c r="B46" s="44" t="s">
        <v>143</v>
      </c>
      <c r="C46" s="99" t="s">
        <v>498</v>
      </c>
      <c r="D46" s="100"/>
      <c r="E46" s="98"/>
      <c r="F46" s="100">
        <f t="shared" si="0"/>
        <v>0</v>
      </c>
      <c r="G46" s="100">
        <f t="shared" si="1"/>
        <v>0</v>
      </c>
      <c r="H46" s="101">
        <v>1979</v>
      </c>
      <c r="I46" s="100">
        <f t="shared" si="2"/>
        <v>0</v>
      </c>
    </row>
    <row r="47" spans="1:9" ht="30" hidden="1" x14ac:dyDescent="0.25">
      <c r="A47" s="70" t="s">
        <v>27</v>
      </c>
      <c r="B47" s="44" t="s">
        <v>83</v>
      </c>
      <c r="C47" s="99" t="s">
        <v>498</v>
      </c>
      <c r="D47" s="100"/>
      <c r="E47" s="98"/>
      <c r="F47" s="100">
        <f t="shared" si="0"/>
        <v>0</v>
      </c>
      <c r="G47" s="100">
        <f t="shared" si="1"/>
        <v>0</v>
      </c>
      <c r="H47" s="101">
        <v>1979</v>
      </c>
      <c r="I47" s="100">
        <f t="shared" si="2"/>
        <v>0</v>
      </c>
    </row>
    <row r="48" spans="1:9" hidden="1" x14ac:dyDescent="0.25">
      <c r="A48" s="70" t="s">
        <v>28</v>
      </c>
      <c r="B48" s="44" t="s">
        <v>144</v>
      </c>
      <c r="C48" s="99" t="s">
        <v>498</v>
      </c>
      <c r="D48" s="100"/>
      <c r="E48" s="98"/>
      <c r="F48" s="100">
        <f t="shared" si="0"/>
        <v>0</v>
      </c>
      <c r="G48" s="100">
        <f t="shared" si="1"/>
        <v>0</v>
      </c>
      <c r="H48" s="101">
        <v>1979</v>
      </c>
      <c r="I48" s="100">
        <f t="shared" si="2"/>
        <v>0</v>
      </c>
    </row>
    <row r="49" spans="1:10" ht="30" hidden="1" x14ac:dyDescent="0.25">
      <c r="A49" s="70" t="s">
        <v>29</v>
      </c>
      <c r="B49" s="44" t="s">
        <v>30</v>
      </c>
      <c r="C49" s="97" t="s">
        <v>499</v>
      </c>
      <c r="D49" s="98">
        <v>10738</v>
      </c>
      <c r="E49" s="98"/>
      <c r="F49" s="100">
        <f t="shared" si="0"/>
        <v>10738</v>
      </c>
      <c r="G49" s="100">
        <f t="shared" si="1"/>
        <v>128856</v>
      </c>
      <c r="H49" s="101">
        <v>1979</v>
      </c>
      <c r="I49" s="100">
        <f t="shared" si="2"/>
        <v>65.111672561899951</v>
      </c>
      <c r="J49" s="103" t="s">
        <v>500</v>
      </c>
    </row>
    <row r="50" spans="1:10" hidden="1" x14ac:dyDescent="0.25">
      <c r="A50" s="70" t="s">
        <v>31</v>
      </c>
      <c r="B50" s="34" t="s">
        <v>32</v>
      </c>
      <c r="C50" s="97" t="s">
        <v>501</v>
      </c>
      <c r="D50" s="98" t="s">
        <v>501</v>
      </c>
      <c r="E50" s="98" t="s">
        <v>501</v>
      </c>
      <c r="F50" s="98" t="s">
        <v>501</v>
      </c>
      <c r="G50" s="98" t="s">
        <v>501</v>
      </c>
      <c r="H50" s="98" t="s">
        <v>501</v>
      </c>
      <c r="I50" s="98" t="s">
        <v>501</v>
      </c>
    </row>
    <row r="51" spans="1:10" ht="30" hidden="1" x14ac:dyDescent="0.25">
      <c r="A51" s="70" t="s">
        <v>33</v>
      </c>
      <c r="B51" s="44" t="s">
        <v>86</v>
      </c>
      <c r="C51" s="97" t="s">
        <v>501</v>
      </c>
      <c r="D51" s="98" t="s">
        <v>501</v>
      </c>
      <c r="E51" s="98" t="s">
        <v>501</v>
      </c>
      <c r="F51" s="98" t="s">
        <v>501</v>
      </c>
      <c r="G51" s="98" t="s">
        <v>501</v>
      </c>
      <c r="H51" s="98" t="s">
        <v>501</v>
      </c>
      <c r="I51" s="98" t="s">
        <v>501</v>
      </c>
    </row>
    <row r="52" spans="1:10" ht="45" hidden="1" x14ac:dyDescent="0.25">
      <c r="A52" s="70" t="s">
        <v>145</v>
      </c>
      <c r="B52" s="44" t="s">
        <v>146</v>
      </c>
      <c r="C52" s="99" t="s">
        <v>498</v>
      </c>
      <c r="D52" s="100"/>
      <c r="E52" s="98"/>
      <c r="F52" s="100">
        <f t="shared" si="0"/>
        <v>0</v>
      </c>
      <c r="G52" s="100">
        <f t="shared" si="1"/>
        <v>0</v>
      </c>
      <c r="H52" s="101">
        <v>1979</v>
      </c>
      <c r="I52" s="100">
        <f t="shared" si="2"/>
        <v>0</v>
      </c>
    </row>
    <row r="53" spans="1:10" ht="30" hidden="1" x14ac:dyDescent="0.25">
      <c r="A53" s="70" t="s">
        <v>34</v>
      </c>
      <c r="B53" s="44" t="s">
        <v>147</v>
      </c>
      <c r="C53" s="99" t="s">
        <v>498</v>
      </c>
      <c r="D53" s="100"/>
      <c r="E53" s="98"/>
      <c r="F53" s="100">
        <f t="shared" si="0"/>
        <v>0</v>
      </c>
      <c r="G53" s="100">
        <f t="shared" si="1"/>
        <v>0</v>
      </c>
      <c r="H53" s="101">
        <v>1979</v>
      </c>
      <c r="I53" s="100">
        <f t="shared" si="2"/>
        <v>0</v>
      </c>
    </row>
    <row r="54" spans="1:10" ht="30" hidden="1" x14ac:dyDescent="0.25">
      <c r="A54" s="70" t="s">
        <v>35</v>
      </c>
      <c r="B54" s="44" t="s">
        <v>89</v>
      </c>
      <c r="C54" s="99" t="s">
        <v>498</v>
      </c>
      <c r="D54" s="100"/>
      <c r="E54" s="98"/>
      <c r="F54" s="100">
        <f t="shared" si="0"/>
        <v>0</v>
      </c>
      <c r="G54" s="100">
        <f t="shared" si="1"/>
        <v>0</v>
      </c>
      <c r="H54" s="101">
        <v>1979</v>
      </c>
      <c r="I54" s="100">
        <f t="shared" si="2"/>
        <v>0</v>
      </c>
    </row>
    <row r="55" spans="1:10" ht="30" hidden="1" x14ac:dyDescent="0.25">
      <c r="A55" s="70" t="s">
        <v>36</v>
      </c>
      <c r="B55" s="44" t="s">
        <v>148</v>
      </c>
      <c r="C55" s="99" t="s">
        <v>498</v>
      </c>
      <c r="D55" s="100"/>
      <c r="E55" s="98"/>
      <c r="F55" s="100">
        <f t="shared" si="0"/>
        <v>0</v>
      </c>
      <c r="G55" s="100">
        <f t="shared" si="1"/>
        <v>0</v>
      </c>
      <c r="H55" s="101">
        <v>1979</v>
      </c>
      <c r="I55" s="100">
        <f t="shared" si="2"/>
        <v>0</v>
      </c>
    </row>
    <row r="56" spans="1:10" ht="45" hidden="1" x14ac:dyDescent="0.25">
      <c r="A56" s="70" t="s">
        <v>37</v>
      </c>
      <c r="B56" s="44" t="s">
        <v>88</v>
      </c>
      <c r="C56" s="99" t="s">
        <v>498</v>
      </c>
      <c r="D56" s="100"/>
      <c r="E56" s="98"/>
      <c r="F56" s="100">
        <f t="shared" si="0"/>
        <v>0</v>
      </c>
      <c r="G56" s="100">
        <f t="shared" si="1"/>
        <v>0</v>
      </c>
      <c r="H56" s="101">
        <v>1979</v>
      </c>
      <c r="I56" s="100">
        <f t="shared" si="2"/>
        <v>0</v>
      </c>
    </row>
    <row r="57" spans="1:10" ht="30" hidden="1" x14ac:dyDescent="0.25">
      <c r="A57" s="70" t="s">
        <v>149</v>
      </c>
      <c r="B57" s="44" t="s">
        <v>150</v>
      </c>
      <c r="C57" s="99" t="s">
        <v>498</v>
      </c>
      <c r="D57" s="100"/>
      <c r="E57" s="98"/>
      <c r="F57" s="100">
        <f t="shared" si="0"/>
        <v>0</v>
      </c>
      <c r="G57" s="100">
        <f t="shared" si="1"/>
        <v>0</v>
      </c>
      <c r="H57" s="101">
        <v>1979</v>
      </c>
      <c r="I57" s="100">
        <f t="shared" si="2"/>
        <v>0</v>
      </c>
    </row>
    <row r="58" spans="1:10" ht="30" hidden="1" x14ac:dyDescent="0.25">
      <c r="A58" s="70" t="s">
        <v>151</v>
      </c>
      <c r="B58" s="44" t="s">
        <v>152</v>
      </c>
      <c r="C58" s="99" t="s">
        <v>498</v>
      </c>
      <c r="D58" s="100"/>
      <c r="E58" s="98"/>
      <c r="F58" s="100">
        <f t="shared" si="0"/>
        <v>0</v>
      </c>
      <c r="G58" s="100">
        <f t="shared" si="1"/>
        <v>0</v>
      </c>
      <c r="H58" s="101">
        <v>1979</v>
      </c>
      <c r="I58" s="100">
        <f t="shared" si="2"/>
        <v>0</v>
      </c>
    </row>
    <row r="59" spans="1:10" hidden="1" x14ac:dyDescent="0.25">
      <c r="A59" s="70" t="s">
        <v>153</v>
      </c>
      <c r="B59" s="44" t="s">
        <v>154</v>
      </c>
      <c r="C59" s="99" t="s">
        <v>498</v>
      </c>
      <c r="D59" s="100"/>
      <c r="E59" s="98"/>
      <c r="F59" s="100">
        <f t="shared" si="0"/>
        <v>0</v>
      </c>
      <c r="G59" s="100">
        <f t="shared" si="1"/>
        <v>0</v>
      </c>
      <c r="H59" s="101">
        <v>1979</v>
      </c>
      <c r="I59" s="100">
        <f t="shared" si="2"/>
        <v>0</v>
      </c>
    </row>
    <row r="60" spans="1:10" ht="30" hidden="1" x14ac:dyDescent="0.25">
      <c r="A60" s="70" t="s">
        <v>155</v>
      </c>
      <c r="B60" s="44" t="s">
        <v>156</v>
      </c>
      <c r="C60" s="99" t="s">
        <v>498</v>
      </c>
      <c r="D60" s="100"/>
      <c r="E60" s="98"/>
      <c r="F60" s="100">
        <f t="shared" si="0"/>
        <v>0</v>
      </c>
      <c r="G60" s="100">
        <f t="shared" si="1"/>
        <v>0</v>
      </c>
      <c r="H60" s="101">
        <v>1979</v>
      </c>
      <c r="I60" s="100">
        <f t="shared" si="2"/>
        <v>0</v>
      </c>
    </row>
    <row r="61" spans="1:10" ht="60" hidden="1" x14ac:dyDescent="0.25">
      <c r="A61" s="70" t="s">
        <v>157</v>
      </c>
      <c r="B61" s="44" t="s">
        <v>158</v>
      </c>
      <c r="C61" s="99" t="s">
        <v>498</v>
      </c>
      <c r="D61" s="100"/>
      <c r="E61" s="98"/>
      <c r="F61" s="100">
        <f t="shared" si="0"/>
        <v>0</v>
      </c>
      <c r="G61" s="100">
        <f t="shared" si="1"/>
        <v>0</v>
      </c>
      <c r="H61" s="101">
        <v>1979</v>
      </c>
      <c r="I61" s="100">
        <f t="shared" si="2"/>
        <v>0</v>
      </c>
    </row>
    <row r="62" spans="1:10" hidden="1" x14ac:dyDescent="0.25">
      <c r="A62" s="70" t="s">
        <v>159</v>
      </c>
      <c r="B62" s="44" t="s">
        <v>160</v>
      </c>
      <c r="C62" s="99" t="s">
        <v>498</v>
      </c>
      <c r="D62" s="100"/>
      <c r="E62" s="98"/>
      <c r="F62" s="100">
        <f t="shared" si="0"/>
        <v>0</v>
      </c>
      <c r="G62" s="100">
        <f t="shared" si="1"/>
        <v>0</v>
      </c>
      <c r="H62" s="101">
        <v>1979</v>
      </c>
      <c r="I62" s="100">
        <f t="shared" si="2"/>
        <v>0</v>
      </c>
    </row>
    <row r="63" spans="1:10" ht="75" hidden="1" x14ac:dyDescent="0.25">
      <c r="A63" s="70" t="s">
        <v>38</v>
      </c>
      <c r="B63" s="44" t="s">
        <v>161</v>
      </c>
      <c r="C63" s="99" t="s">
        <v>498</v>
      </c>
      <c r="D63" s="100"/>
      <c r="E63" s="98"/>
      <c r="F63" s="100">
        <f t="shared" si="0"/>
        <v>0</v>
      </c>
      <c r="G63" s="100">
        <f t="shared" si="1"/>
        <v>0</v>
      </c>
      <c r="H63" s="101">
        <v>1979</v>
      </c>
      <c r="I63" s="100">
        <f t="shared" si="2"/>
        <v>0</v>
      </c>
    </row>
    <row r="64" spans="1:10" ht="75" hidden="1" x14ac:dyDescent="0.25">
      <c r="A64" s="70" t="s">
        <v>39</v>
      </c>
      <c r="B64" s="44" t="s">
        <v>87</v>
      </c>
      <c r="C64" s="99" t="s">
        <v>498</v>
      </c>
      <c r="D64" s="100"/>
      <c r="E64" s="98"/>
      <c r="F64" s="100">
        <f t="shared" si="0"/>
        <v>0</v>
      </c>
      <c r="G64" s="100">
        <f t="shared" si="1"/>
        <v>0</v>
      </c>
      <c r="H64" s="101">
        <v>1979</v>
      </c>
      <c r="I64" s="100">
        <f t="shared" si="2"/>
        <v>0</v>
      </c>
    </row>
    <row r="65" spans="1:9" ht="75" hidden="1" x14ac:dyDescent="0.25">
      <c r="A65" s="70" t="s">
        <v>40</v>
      </c>
      <c r="B65" s="44" t="s">
        <v>162</v>
      </c>
      <c r="C65" s="99" t="s">
        <v>498</v>
      </c>
      <c r="D65" s="100"/>
      <c r="E65" s="98"/>
      <c r="F65" s="100">
        <f t="shared" si="0"/>
        <v>0</v>
      </c>
      <c r="G65" s="100">
        <f t="shared" si="1"/>
        <v>0</v>
      </c>
      <c r="H65" s="101">
        <v>1979</v>
      </c>
      <c r="I65" s="100">
        <f t="shared" si="2"/>
        <v>0</v>
      </c>
    </row>
    <row r="66" spans="1:9" ht="30" hidden="1" x14ac:dyDescent="0.25">
      <c r="A66" s="70" t="s">
        <v>163</v>
      </c>
      <c r="B66" s="44" t="s">
        <v>164</v>
      </c>
      <c r="C66" s="99" t="s">
        <v>498</v>
      </c>
      <c r="D66" s="100"/>
      <c r="E66" s="98"/>
      <c r="F66" s="100">
        <f t="shared" si="0"/>
        <v>0</v>
      </c>
      <c r="G66" s="100">
        <f t="shared" si="1"/>
        <v>0</v>
      </c>
      <c r="H66" s="101">
        <v>1979</v>
      </c>
      <c r="I66" s="100">
        <f t="shared" si="2"/>
        <v>0</v>
      </c>
    </row>
    <row r="67" spans="1:9" hidden="1" x14ac:dyDescent="0.25">
      <c r="A67" s="70" t="s">
        <v>165</v>
      </c>
      <c r="B67" s="34" t="s">
        <v>96</v>
      </c>
      <c r="C67" s="97" t="s">
        <v>501</v>
      </c>
      <c r="D67" s="98" t="s">
        <v>501</v>
      </c>
      <c r="E67" s="98" t="s">
        <v>501</v>
      </c>
      <c r="F67" s="98" t="s">
        <v>501</v>
      </c>
      <c r="G67" s="98" t="s">
        <v>501</v>
      </c>
      <c r="H67" s="98" t="s">
        <v>501</v>
      </c>
      <c r="I67" s="98" t="s">
        <v>501</v>
      </c>
    </row>
    <row r="68" spans="1:9" hidden="1" x14ac:dyDescent="0.25">
      <c r="A68" s="70" t="s">
        <v>166</v>
      </c>
      <c r="B68" s="44" t="s">
        <v>167</v>
      </c>
      <c r="C68" s="99" t="s">
        <v>498</v>
      </c>
      <c r="D68" s="100"/>
      <c r="E68" s="98"/>
      <c r="F68" s="100">
        <f t="shared" si="0"/>
        <v>0</v>
      </c>
      <c r="G68" s="100">
        <f t="shared" si="1"/>
        <v>0</v>
      </c>
      <c r="H68" s="101">
        <v>1979</v>
      </c>
      <c r="I68" s="100">
        <f t="shared" si="2"/>
        <v>0</v>
      </c>
    </row>
    <row r="69" spans="1:9" ht="60" hidden="1" x14ac:dyDescent="0.25">
      <c r="A69" s="70" t="s">
        <v>168</v>
      </c>
      <c r="B69" s="44" t="s">
        <v>169</v>
      </c>
      <c r="C69" s="99" t="s">
        <v>498</v>
      </c>
      <c r="D69" s="100"/>
      <c r="E69" s="98"/>
      <c r="F69" s="100">
        <f t="shared" si="0"/>
        <v>0</v>
      </c>
      <c r="G69" s="100">
        <f t="shared" si="1"/>
        <v>0</v>
      </c>
      <c r="H69" s="101">
        <v>1979</v>
      </c>
      <c r="I69" s="100">
        <f t="shared" si="2"/>
        <v>0</v>
      </c>
    </row>
    <row r="70" spans="1:9" hidden="1" x14ac:dyDescent="0.25">
      <c r="A70" s="70" t="s">
        <v>170</v>
      </c>
      <c r="B70" s="34" t="s">
        <v>171</v>
      </c>
      <c r="C70" s="97" t="s">
        <v>501</v>
      </c>
      <c r="D70" s="98" t="s">
        <v>501</v>
      </c>
      <c r="E70" s="98" t="s">
        <v>501</v>
      </c>
      <c r="F70" s="98" t="s">
        <v>501</v>
      </c>
      <c r="G70" s="98" t="s">
        <v>501</v>
      </c>
      <c r="H70" s="98" t="s">
        <v>501</v>
      </c>
      <c r="I70" s="98" t="s">
        <v>501</v>
      </c>
    </row>
    <row r="71" spans="1:9" ht="30" hidden="1" x14ac:dyDescent="0.25">
      <c r="A71" s="70" t="s">
        <v>172</v>
      </c>
      <c r="B71" s="44" t="s">
        <v>173</v>
      </c>
      <c r="C71" s="99" t="s">
        <v>498</v>
      </c>
      <c r="D71" s="100"/>
      <c r="E71" s="98"/>
      <c r="F71" s="100">
        <f t="shared" si="0"/>
        <v>0</v>
      </c>
      <c r="G71" s="100">
        <f t="shared" si="1"/>
        <v>0</v>
      </c>
      <c r="H71" s="101">
        <v>1979</v>
      </c>
      <c r="I71" s="100">
        <f t="shared" si="2"/>
        <v>0</v>
      </c>
    </row>
    <row r="72" spans="1:9" ht="45" hidden="1" x14ac:dyDescent="0.25">
      <c r="A72" s="70" t="s">
        <v>174</v>
      </c>
      <c r="B72" s="44" t="s">
        <v>175</v>
      </c>
      <c r="C72" s="99" t="s">
        <v>498</v>
      </c>
      <c r="D72" s="100"/>
      <c r="E72" s="98"/>
      <c r="F72" s="100">
        <f t="shared" si="0"/>
        <v>0</v>
      </c>
      <c r="G72" s="100">
        <f t="shared" si="1"/>
        <v>0</v>
      </c>
      <c r="H72" s="101">
        <v>1979</v>
      </c>
      <c r="I72" s="100">
        <f t="shared" si="2"/>
        <v>0</v>
      </c>
    </row>
    <row r="73" spans="1:9" ht="60" hidden="1" x14ac:dyDescent="0.25">
      <c r="A73" s="70" t="s">
        <v>176</v>
      </c>
      <c r="B73" s="34" t="s">
        <v>99</v>
      </c>
      <c r="C73" s="97" t="s">
        <v>501</v>
      </c>
      <c r="D73" s="98" t="s">
        <v>501</v>
      </c>
      <c r="E73" s="98" t="s">
        <v>501</v>
      </c>
      <c r="F73" s="98" t="s">
        <v>501</v>
      </c>
      <c r="G73" s="98" t="s">
        <v>501</v>
      </c>
      <c r="H73" s="98" t="s">
        <v>501</v>
      </c>
      <c r="I73" s="98" t="s">
        <v>501</v>
      </c>
    </row>
    <row r="74" spans="1:9" ht="60" hidden="1" x14ac:dyDescent="0.25">
      <c r="A74" s="70" t="s">
        <v>177</v>
      </c>
      <c r="B74" s="44" t="s">
        <v>178</v>
      </c>
      <c r="C74" s="99" t="s">
        <v>498</v>
      </c>
      <c r="D74" s="100"/>
      <c r="E74" s="98"/>
      <c r="F74" s="100">
        <f t="shared" ref="F74:F137" si="3">D74+E74</f>
        <v>0</v>
      </c>
      <c r="G74" s="100">
        <f t="shared" ref="G74:G137" si="4">F74*12</f>
        <v>0</v>
      </c>
      <c r="H74" s="101">
        <v>1979</v>
      </c>
      <c r="I74" s="100">
        <f t="shared" ref="I74:I136" si="5">G74/H74</f>
        <v>0</v>
      </c>
    </row>
    <row r="75" spans="1:9" ht="75" hidden="1" x14ac:dyDescent="0.25">
      <c r="A75" s="70" t="s">
        <v>179</v>
      </c>
      <c r="B75" s="44" t="s">
        <v>180</v>
      </c>
      <c r="C75" s="99" t="s">
        <v>498</v>
      </c>
      <c r="D75" s="100"/>
      <c r="E75" s="98"/>
      <c r="F75" s="100">
        <f t="shared" si="3"/>
        <v>0</v>
      </c>
      <c r="G75" s="100">
        <f t="shared" si="4"/>
        <v>0</v>
      </c>
      <c r="H75" s="101">
        <v>1979</v>
      </c>
      <c r="I75" s="100">
        <f t="shared" si="5"/>
        <v>0</v>
      </c>
    </row>
    <row r="76" spans="1:9" hidden="1" x14ac:dyDescent="0.25">
      <c r="A76" s="70" t="s">
        <v>41</v>
      </c>
      <c r="B76" s="34" t="s">
        <v>42</v>
      </c>
      <c r="C76" s="97" t="s">
        <v>501</v>
      </c>
      <c r="D76" s="98" t="s">
        <v>501</v>
      </c>
      <c r="E76" s="98" t="s">
        <v>501</v>
      </c>
      <c r="F76" s="98" t="s">
        <v>501</v>
      </c>
      <c r="G76" s="98" t="s">
        <v>501</v>
      </c>
      <c r="H76" s="98" t="s">
        <v>501</v>
      </c>
      <c r="I76" s="98" t="s">
        <v>501</v>
      </c>
    </row>
    <row r="77" spans="1:9" hidden="1" x14ac:dyDescent="0.25">
      <c r="A77" s="70" t="s">
        <v>43</v>
      </c>
      <c r="B77" s="44" t="s">
        <v>181</v>
      </c>
      <c r="C77" s="99" t="s">
        <v>498</v>
      </c>
      <c r="D77" s="100"/>
      <c r="E77" s="98"/>
      <c r="F77" s="100">
        <f t="shared" si="3"/>
        <v>0</v>
      </c>
      <c r="G77" s="100">
        <f t="shared" si="4"/>
        <v>0</v>
      </c>
      <c r="H77" s="101">
        <v>1979</v>
      </c>
      <c r="I77" s="100">
        <f t="shared" si="5"/>
        <v>0</v>
      </c>
    </row>
    <row r="78" spans="1:9" hidden="1" x14ac:dyDescent="0.25">
      <c r="A78" s="70" t="s">
        <v>44</v>
      </c>
      <c r="B78" s="44" t="s">
        <v>182</v>
      </c>
      <c r="C78" s="99" t="s">
        <v>498</v>
      </c>
      <c r="D78" s="100"/>
      <c r="E78" s="98"/>
      <c r="F78" s="100">
        <f t="shared" si="3"/>
        <v>0</v>
      </c>
      <c r="G78" s="100">
        <f t="shared" si="4"/>
        <v>0</v>
      </c>
      <c r="H78" s="101">
        <v>1979</v>
      </c>
      <c r="I78" s="100">
        <f t="shared" si="5"/>
        <v>0</v>
      </c>
    </row>
    <row r="79" spans="1:9" hidden="1" x14ac:dyDescent="0.25">
      <c r="A79" s="70" t="s">
        <v>45</v>
      </c>
      <c r="B79" s="44" t="s">
        <v>183</v>
      </c>
      <c r="C79" s="99" t="s">
        <v>498</v>
      </c>
      <c r="D79" s="100"/>
      <c r="E79" s="98"/>
      <c r="F79" s="100">
        <f t="shared" si="3"/>
        <v>0</v>
      </c>
      <c r="G79" s="100">
        <f t="shared" si="4"/>
        <v>0</v>
      </c>
      <c r="H79" s="101">
        <v>1979</v>
      </c>
      <c r="I79" s="100">
        <f t="shared" si="5"/>
        <v>0</v>
      </c>
    </row>
    <row r="80" spans="1:9" ht="30" hidden="1" x14ac:dyDescent="0.25">
      <c r="A80" s="28">
        <v>1</v>
      </c>
      <c r="B80" s="29" t="s">
        <v>190</v>
      </c>
      <c r="C80" s="97" t="s">
        <v>501</v>
      </c>
      <c r="D80" s="98" t="s">
        <v>501</v>
      </c>
      <c r="E80" s="98" t="s">
        <v>501</v>
      </c>
      <c r="F80" s="98" t="s">
        <v>501</v>
      </c>
      <c r="G80" s="98" t="s">
        <v>501</v>
      </c>
      <c r="H80" s="98" t="s">
        <v>501</v>
      </c>
      <c r="I80" s="98" t="s">
        <v>501</v>
      </c>
    </row>
    <row r="81" spans="1:9" hidden="1" x14ac:dyDescent="0.25">
      <c r="A81" s="70" t="s">
        <v>101</v>
      </c>
      <c r="B81" s="34" t="s">
        <v>8</v>
      </c>
      <c r="C81" s="97" t="s">
        <v>501</v>
      </c>
      <c r="D81" s="98" t="s">
        <v>501</v>
      </c>
      <c r="E81" s="98" t="s">
        <v>501</v>
      </c>
      <c r="F81" s="98" t="s">
        <v>501</v>
      </c>
      <c r="G81" s="98" t="s">
        <v>501</v>
      </c>
      <c r="H81" s="98" t="s">
        <v>501</v>
      </c>
      <c r="I81" s="98" t="s">
        <v>501</v>
      </c>
    </row>
    <row r="82" spans="1:9" ht="30" hidden="1" x14ac:dyDescent="0.25">
      <c r="A82" s="70" t="s">
        <v>102</v>
      </c>
      <c r="B82" s="44" t="s">
        <v>103</v>
      </c>
      <c r="C82" s="99" t="s">
        <v>498</v>
      </c>
      <c r="D82" s="100"/>
      <c r="E82" s="98"/>
      <c r="F82" s="100">
        <f t="shared" si="3"/>
        <v>0</v>
      </c>
      <c r="G82" s="100">
        <f t="shared" si="4"/>
        <v>0</v>
      </c>
      <c r="H82" s="101">
        <v>1780.6</v>
      </c>
      <c r="I82" s="100">
        <f t="shared" si="5"/>
        <v>0</v>
      </c>
    </row>
    <row r="83" spans="1:9" ht="45" hidden="1" x14ac:dyDescent="0.25">
      <c r="A83" s="70" t="s">
        <v>185</v>
      </c>
      <c r="B83" s="44" t="s">
        <v>104</v>
      </c>
      <c r="C83" s="99" t="s">
        <v>498</v>
      </c>
      <c r="D83" s="100"/>
      <c r="E83" s="98"/>
      <c r="F83" s="100">
        <f t="shared" si="3"/>
        <v>0</v>
      </c>
      <c r="G83" s="100">
        <f t="shared" si="4"/>
        <v>0</v>
      </c>
      <c r="H83" s="101">
        <v>1780.6</v>
      </c>
      <c r="I83" s="100">
        <f t="shared" si="5"/>
        <v>0</v>
      </c>
    </row>
    <row r="84" spans="1:9" ht="45" hidden="1" x14ac:dyDescent="0.25">
      <c r="A84" s="70" t="s">
        <v>186</v>
      </c>
      <c r="B84" s="44" t="s">
        <v>105</v>
      </c>
      <c r="C84" s="99" t="s">
        <v>498</v>
      </c>
      <c r="D84" s="100"/>
      <c r="E84" s="98"/>
      <c r="F84" s="100">
        <f t="shared" si="3"/>
        <v>0</v>
      </c>
      <c r="G84" s="100">
        <f t="shared" si="4"/>
        <v>0</v>
      </c>
      <c r="H84" s="101">
        <v>1780.6</v>
      </c>
      <c r="I84" s="100">
        <f t="shared" si="5"/>
        <v>0</v>
      </c>
    </row>
    <row r="85" spans="1:9" ht="30" hidden="1" x14ac:dyDescent="0.25">
      <c r="A85" s="70" t="s">
        <v>187</v>
      </c>
      <c r="B85" s="44" t="s">
        <v>106</v>
      </c>
      <c r="C85" s="99" t="s">
        <v>498</v>
      </c>
      <c r="D85" s="100"/>
      <c r="E85" s="98"/>
      <c r="F85" s="100">
        <f t="shared" si="3"/>
        <v>0</v>
      </c>
      <c r="G85" s="100">
        <f t="shared" si="4"/>
        <v>0</v>
      </c>
      <c r="H85" s="101">
        <v>1780.6</v>
      </c>
      <c r="I85" s="100">
        <f t="shared" si="5"/>
        <v>0</v>
      </c>
    </row>
    <row r="86" spans="1:9" ht="30" hidden="1" x14ac:dyDescent="0.25">
      <c r="A86" s="70" t="s">
        <v>107</v>
      </c>
      <c r="B86" s="44" t="s">
        <v>108</v>
      </c>
      <c r="C86" s="99" t="s">
        <v>498</v>
      </c>
      <c r="D86" s="100"/>
      <c r="E86" s="98"/>
      <c r="F86" s="100">
        <f t="shared" si="3"/>
        <v>0</v>
      </c>
      <c r="G86" s="100">
        <f t="shared" si="4"/>
        <v>0</v>
      </c>
      <c r="H86" s="101">
        <v>1780.6</v>
      </c>
      <c r="I86" s="100">
        <f t="shared" si="5"/>
        <v>0</v>
      </c>
    </row>
    <row r="87" spans="1:9" hidden="1" x14ac:dyDescent="0.25">
      <c r="A87" s="70" t="s">
        <v>109</v>
      </c>
      <c r="B87" s="44" t="s">
        <v>110</v>
      </c>
      <c r="C87" s="99" t="s">
        <v>498</v>
      </c>
      <c r="D87" s="100"/>
      <c r="E87" s="98"/>
      <c r="F87" s="100">
        <f t="shared" si="3"/>
        <v>0</v>
      </c>
      <c r="G87" s="100">
        <f t="shared" si="4"/>
        <v>0</v>
      </c>
      <c r="H87" s="101">
        <v>1780.6</v>
      </c>
      <c r="I87" s="100">
        <f t="shared" si="5"/>
        <v>0</v>
      </c>
    </row>
    <row r="88" spans="1:9" ht="30" hidden="1" x14ac:dyDescent="0.25">
      <c r="A88" s="70" t="s">
        <v>111</v>
      </c>
      <c r="B88" s="44" t="s">
        <v>112</v>
      </c>
      <c r="C88" s="99" t="s">
        <v>498</v>
      </c>
      <c r="D88" s="100"/>
      <c r="E88" s="98"/>
      <c r="F88" s="100">
        <f t="shared" si="3"/>
        <v>0</v>
      </c>
      <c r="G88" s="100">
        <f t="shared" si="4"/>
        <v>0</v>
      </c>
      <c r="H88" s="101">
        <v>1780.6</v>
      </c>
      <c r="I88" s="100">
        <f t="shared" si="5"/>
        <v>0</v>
      </c>
    </row>
    <row r="89" spans="1:9" hidden="1" x14ac:dyDescent="0.25">
      <c r="A89" s="70" t="s">
        <v>113</v>
      </c>
      <c r="B89" s="44" t="s">
        <v>114</v>
      </c>
      <c r="C89" s="99" t="s">
        <v>498</v>
      </c>
      <c r="D89" s="100"/>
      <c r="E89" s="98"/>
      <c r="F89" s="100">
        <f t="shared" si="3"/>
        <v>0</v>
      </c>
      <c r="G89" s="100">
        <f t="shared" si="4"/>
        <v>0</v>
      </c>
      <c r="H89" s="101">
        <v>1780.6</v>
      </c>
      <c r="I89" s="100">
        <f t="shared" si="5"/>
        <v>0</v>
      </c>
    </row>
    <row r="90" spans="1:9" hidden="1" x14ac:dyDescent="0.25">
      <c r="A90" s="39" t="s">
        <v>115</v>
      </c>
      <c r="B90" s="44" t="s">
        <v>116</v>
      </c>
      <c r="C90" s="99" t="s">
        <v>498</v>
      </c>
      <c r="D90" s="100"/>
      <c r="E90" s="98"/>
      <c r="F90" s="100">
        <f t="shared" si="3"/>
        <v>0</v>
      </c>
      <c r="G90" s="100">
        <f t="shared" si="4"/>
        <v>0</v>
      </c>
      <c r="H90" s="101">
        <v>1780.6</v>
      </c>
      <c r="I90" s="100">
        <f t="shared" si="5"/>
        <v>0</v>
      </c>
    </row>
    <row r="91" spans="1:9" ht="30" hidden="1" x14ac:dyDescent="0.25">
      <c r="A91" s="39" t="s">
        <v>117</v>
      </c>
      <c r="B91" s="44" t="s">
        <v>118</v>
      </c>
      <c r="C91" s="99" t="s">
        <v>498</v>
      </c>
      <c r="D91" s="100"/>
      <c r="E91" s="98"/>
      <c r="F91" s="100">
        <f t="shared" si="3"/>
        <v>0</v>
      </c>
      <c r="G91" s="100">
        <f t="shared" si="4"/>
        <v>0</v>
      </c>
      <c r="H91" s="101">
        <v>1780.6</v>
      </c>
      <c r="I91" s="100">
        <f t="shared" si="5"/>
        <v>0</v>
      </c>
    </row>
    <row r="92" spans="1:9" hidden="1" x14ac:dyDescent="0.25">
      <c r="A92" s="70" t="s">
        <v>119</v>
      </c>
      <c r="B92" s="44" t="s">
        <v>120</v>
      </c>
      <c r="C92" s="99" t="s">
        <v>498</v>
      </c>
      <c r="D92" s="100"/>
      <c r="E92" s="98"/>
      <c r="F92" s="100">
        <f t="shared" si="3"/>
        <v>0</v>
      </c>
      <c r="G92" s="100">
        <f t="shared" si="4"/>
        <v>0</v>
      </c>
      <c r="H92" s="101">
        <v>1780.6</v>
      </c>
      <c r="I92" s="100">
        <f t="shared" si="5"/>
        <v>0</v>
      </c>
    </row>
    <row r="93" spans="1:9" ht="45" hidden="1" x14ac:dyDescent="0.25">
      <c r="A93" s="70" t="s">
        <v>121</v>
      </c>
      <c r="B93" s="44" t="s">
        <v>122</v>
      </c>
      <c r="C93" s="99" t="s">
        <v>498</v>
      </c>
      <c r="D93" s="100"/>
      <c r="E93" s="98"/>
      <c r="F93" s="100">
        <f t="shared" si="3"/>
        <v>0</v>
      </c>
      <c r="G93" s="100">
        <f t="shared" si="4"/>
        <v>0</v>
      </c>
      <c r="H93" s="101">
        <v>1780.6</v>
      </c>
      <c r="I93" s="100">
        <f t="shared" si="5"/>
        <v>0</v>
      </c>
    </row>
    <row r="94" spans="1:9" hidden="1" x14ac:dyDescent="0.25">
      <c r="A94" s="70" t="s">
        <v>188</v>
      </c>
      <c r="B94" s="37" t="s">
        <v>184</v>
      </c>
      <c r="C94" s="99" t="s">
        <v>498</v>
      </c>
      <c r="D94" s="100"/>
      <c r="E94" s="98"/>
      <c r="F94" s="100">
        <f t="shared" si="3"/>
        <v>0</v>
      </c>
      <c r="G94" s="100">
        <f t="shared" si="4"/>
        <v>0</v>
      </c>
      <c r="H94" s="101">
        <v>1780.6</v>
      </c>
      <c r="I94" s="100">
        <f t="shared" si="5"/>
        <v>0</v>
      </c>
    </row>
    <row r="95" spans="1:9" ht="45" hidden="1" x14ac:dyDescent="0.25">
      <c r="A95" s="70" t="s">
        <v>123</v>
      </c>
      <c r="B95" s="44" t="s">
        <v>124</v>
      </c>
      <c r="C95" s="99" t="s">
        <v>498</v>
      </c>
      <c r="D95" s="100"/>
      <c r="E95" s="98"/>
      <c r="F95" s="100">
        <f t="shared" si="3"/>
        <v>0</v>
      </c>
      <c r="G95" s="100">
        <f t="shared" si="4"/>
        <v>0</v>
      </c>
      <c r="H95" s="101">
        <v>1780.6</v>
      </c>
      <c r="I95" s="100">
        <f t="shared" si="5"/>
        <v>0</v>
      </c>
    </row>
    <row r="96" spans="1:9" ht="45" hidden="1" x14ac:dyDescent="0.25">
      <c r="A96" s="70" t="s">
        <v>125</v>
      </c>
      <c r="B96" s="44" t="s">
        <v>126</v>
      </c>
      <c r="C96" s="99" t="s">
        <v>498</v>
      </c>
      <c r="D96" s="100"/>
      <c r="E96" s="98"/>
      <c r="F96" s="100">
        <f t="shared" si="3"/>
        <v>0</v>
      </c>
      <c r="G96" s="100">
        <f t="shared" si="4"/>
        <v>0</v>
      </c>
      <c r="H96" s="101">
        <v>1780.6</v>
      </c>
      <c r="I96" s="100">
        <f t="shared" si="5"/>
        <v>0</v>
      </c>
    </row>
    <row r="97" spans="1:9" ht="30" hidden="1" x14ac:dyDescent="0.25">
      <c r="A97" s="70" t="s">
        <v>127</v>
      </c>
      <c r="B97" s="44" t="s">
        <v>128</v>
      </c>
      <c r="C97" s="99" t="s">
        <v>498</v>
      </c>
      <c r="D97" s="100"/>
      <c r="E97" s="98"/>
      <c r="F97" s="100">
        <f t="shared" si="3"/>
        <v>0</v>
      </c>
      <c r="G97" s="100">
        <f t="shared" si="4"/>
        <v>0</v>
      </c>
      <c r="H97" s="101">
        <v>1780.6</v>
      </c>
      <c r="I97" s="100">
        <f t="shared" si="5"/>
        <v>0</v>
      </c>
    </row>
    <row r="98" spans="1:9" ht="30" hidden="1" x14ac:dyDescent="0.25">
      <c r="A98" s="70" t="s">
        <v>129</v>
      </c>
      <c r="B98" s="44" t="s">
        <v>130</v>
      </c>
      <c r="C98" s="99" t="s">
        <v>498</v>
      </c>
      <c r="D98" s="100"/>
      <c r="E98" s="98"/>
      <c r="F98" s="100">
        <f t="shared" si="3"/>
        <v>0</v>
      </c>
      <c r="G98" s="100">
        <f t="shared" si="4"/>
        <v>0</v>
      </c>
      <c r="H98" s="101">
        <v>1780.6</v>
      </c>
      <c r="I98" s="100">
        <f t="shared" si="5"/>
        <v>0</v>
      </c>
    </row>
    <row r="99" spans="1:9" ht="30" hidden="1" x14ac:dyDescent="0.25">
      <c r="A99" s="70" t="s">
        <v>131</v>
      </c>
      <c r="B99" s="44" t="s">
        <v>132</v>
      </c>
      <c r="C99" s="99" t="s">
        <v>498</v>
      </c>
      <c r="D99" s="100"/>
      <c r="E99" s="98"/>
      <c r="F99" s="100">
        <f t="shared" si="3"/>
        <v>0</v>
      </c>
      <c r="G99" s="100">
        <f t="shared" si="4"/>
        <v>0</v>
      </c>
      <c r="H99" s="101">
        <v>1780.6</v>
      </c>
      <c r="I99" s="100">
        <f t="shared" si="5"/>
        <v>0</v>
      </c>
    </row>
    <row r="100" spans="1:9" hidden="1" x14ac:dyDescent="0.25">
      <c r="A100" s="70" t="s">
        <v>133</v>
      </c>
      <c r="B100" s="44" t="s">
        <v>134</v>
      </c>
      <c r="C100" s="99" t="s">
        <v>498</v>
      </c>
      <c r="D100" s="100"/>
      <c r="E100" s="98"/>
      <c r="F100" s="100">
        <f t="shared" si="3"/>
        <v>0</v>
      </c>
      <c r="G100" s="100">
        <f t="shared" si="4"/>
        <v>0</v>
      </c>
      <c r="H100" s="101">
        <v>1780.6</v>
      </c>
      <c r="I100" s="100">
        <f t="shared" si="5"/>
        <v>0</v>
      </c>
    </row>
    <row r="101" spans="1:9" ht="30" hidden="1" x14ac:dyDescent="0.25">
      <c r="A101" s="70" t="s">
        <v>135</v>
      </c>
      <c r="B101" s="44" t="s">
        <v>136</v>
      </c>
      <c r="C101" s="99" t="s">
        <v>498</v>
      </c>
      <c r="D101" s="100"/>
      <c r="E101" s="98"/>
      <c r="F101" s="100">
        <f t="shared" si="3"/>
        <v>0</v>
      </c>
      <c r="G101" s="100">
        <f t="shared" si="4"/>
        <v>0</v>
      </c>
      <c r="H101" s="101">
        <v>1780.6</v>
      </c>
      <c r="I101" s="100">
        <f t="shared" si="5"/>
        <v>0</v>
      </c>
    </row>
    <row r="102" spans="1:9" hidden="1" x14ac:dyDescent="0.25">
      <c r="A102" s="70" t="s">
        <v>137</v>
      </c>
      <c r="B102" s="44" t="s">
        <v>138</v>
      </c>
      <c r="C102" s="99" t="s">
        <v>498</v>
      </c>
      <c r="D102" s="100"/>
      <c r="E102" s="98"/>
      <c r="F102" s="100">
        <f t="shared" si="3"/>
        <v>0</v>
      </c>
      <c r="G102" s="100">
        <f t="shared" si="4"/>
        <v>0</v>
      </c>
      <c r="H102" s="101">
        <v>1780.6</v>
      </c>
      <c r="I102" s="100">
        <f t="shared" si="5"/>
        <v>0</v>
      </c>
    </row>
    <row r="103" spans="1:9" ht="45" hidden="1" x14ac:dyDescent="0.25">
      <c r="A103" s="70" t="s">
        <v>9</v>
      </c>
      <c r="B103" s="44" t="s">
        <v>10</v>
      </c>
      <c r="C103" s="97" t="s">
        <v>501</v>
      </c>
      <c r="D103" s="98" t="s">
        <v>501</v>
      </c>
      <c r="E103" s="98" t="s">
        <v>501</v>
      </c>
      <c r="F103" s="98" t="s">
        <v>501</v>
      </c>
      <c r="G103" s="98" t="s">
        <v>501</v>
      </c>
      <c r="H103" s="98" t="s">
        <v>501</v>
      </c>
      <c r="I103" s="98" t="s">
        <v>501</v>
      </c>
    </row>
    <row r="104" spans="1:9" hidden="1" x14ac:dyDescent="0.25">
      <c r="A104" s="70" t="s">
        <v>11</v>
      </c>
      <c r="B104" s="44" t="s">
        <v>139</v>
      </c>
      <c r="C104" s="99" t="s">
        <v>498</v>
      </c>
      <c r="D104" s="100"/>
      <c r="E104" s="98"/>
      <c r="F104" s="100">
        <f t="shared" si="3"/>
        <v>0</v>
      </c>
      <c r="G104" s="100">
        <f t="shared" si="4"/>
        <v>0</v>
      </c>
      <c r="H104" s="101">
        <v>1780.6</v>
      </c>
      <c r="I104" s="100">
        <f t="shared" si="5"/>
        <v>0</v>
      </c>
    </row>
    <row r="105" spans="1:9" hidden="1" x14ac:dyDescent="0.25">
      <c r="A105" s="70" t="s">
        <v>12</v>
      </c>
      <c r="B105" s="44" t="s">
        <v>13</v>
      </c>
      <c r="C105" s="99" t="s">
        <v>498</v>
      </c>
      <c r="D105" s="100"/>
      <c r="E105" s="98"/>
      <c r="F105" s="100">
        <f t="shared" si="3"/>
        <v>0</v>
      </c>
      <c r="G105" s="100">
        <f t="shared" si="4"/>
        <v>0</v>
      </c>
      <c r="H105" s="101">
        <v>1780.6</v>
      </c>
      <c r="I105" s="100">
        <f t="shared" si="5"/>
        <v>0</v>
      </c>
    </row>
    <row r="106" spans="1:9" hidden="1" x14ac:dyDescent="0.25">
      <c r="A106" s="70" t="s">
        <v>14</v>
      </c>
      <c r="B106" s="44" t="s">
        <v>73</v>
      </c>
      <c r="C106" s="99" t="s">
        <v>498</v>
      </c>
      <c r="D106" s="100"/>
      <c r="E106" s="98"/>
      <c r="F106" s="100">
        <f t="shared" si="3"/>
        <v>0</v>
      </c>
      <c r="G106" s="100">
        <f t="shared" si="4"/>
        <v>0</v>
      </c>
      <c r="H106" s="101">
        <v>1780.6</v>
      </c>
      <c r="I106" s="100">
        <f t="shared" si="5"/>
        <v>0</v>
      </c>
    </row>
    <row r="107" spans="1:9" hidden="1" x14ac:dyDescent="0.25">
      <c r="A107" s="70" t="s">
        <v>15</v>
      </c>
      <c r="B107" s="44" t="s">
        <v>54</v>
      </c>
      <c r="C107" s="99" t="s">
        <v>498</v>
      </c>
      <c r="D107" s="100"/>
      <c r="E107" s="98"/>
      <c r="F107" s="100">
        <f t="shared" si="3"/>
        <v>0</v>
      </c>
      <c r="G107" s="100">
        <f t="shared" si="4"/>
        <v>0</v>
      </c>
      <c r="H107" s="101">
        <v>1780.6</v>
      </c>
      <c r="I107" s="100">
        <f t="shared" si="5"/>
        <v>0</v>
      </c>
    </row>
    <row r="108" spans="1:9" hidden="1" x14ac:dyDescent="0.25">
      <c r="A108" s="70" t="s">
        <v>16</v>
      </c>
      <c r="B108" s="44" t="s">
        <v>50</v>
      </c>
      <c r="C108" s="99" t="s">
        <v>498</v>
      </c>
      <c r="D108" s="100"/>
      <c r="E108" s="98"/>
      <c r="F108" s="100">
        <f t="shared" si="3"/>
        <v>0</v>
      </c>
      <c r="G108" s="100">
        <f t="shared" si="4"/>
        <v>0</v>
      </c>
      <c r="H108" s="101">
        <v>1780.6</v>
      </c>
      <c r="I108" s="100">
        <f t="shared" si="5"/>
        <v>0</v>
      </c>
    </row>
    <row r="109" spans="1:9" hidden="1" x14ac:dyDescent="0.25">
      <c r="A109" s="70" t="s">
        <v>17</v>
      </c>
      <c r="B109" s="44" t="s">
        <v>75</v>
      </c>
      <c r="C109" s="99" t="s">
        <v>498</v>
      </c>
      <c r="D109" s="100"/>
      <c r="E109" s="98"/>
      <c r="F109" s="100">
        <f t="shared" si="3"/>
        <v>0</v>
      </c>
      <c r="G109" s="100">
        <f t="shared" si="4"/>
        <v>0</v>
      </c>
      <c r="H109" s="101">
        <v>1780.6</v>
      </c>
      <c r="I109" s="100">
        <f t="shared" si="5"/>
        <v>0</v>
      </c>
    </row>
    <row r="110" spans="1:9" hidden="1" x14ac:dyDescent="0.25">
      <c r="A110" s="70" t="s">
        <v>18</v>
      </c>
      <c r="B110" s="44" t="s">
        <v>140</v>
      </c>
      <c r="C110" s="99" t="s">
        <v>498</v>
      </c>
      <c r="D110" s="100"/>
      <c r="E110" s="98"/>
      <c r="F110" s="100">
        <f t="shared" si="3"/>
        <v>0</v>
      </c>
      <c r="G110" s="100">
        <f t="shared" si="4"/>
        <v>0</v>
      </c>
      <c r="H110" s="101">
        <v>1780.6</v>
      </c>
      <c r="I110" s="100">
        <f t="shared" si="5"/>
        <v>0</v>
      </c>
    </row>
    <row r="111" spans="1:9" hidden="1" x14ac:dyDescent="0.25">
      <c r="A111" s="70" t="s">
        <v>19</v>
      </c>
      <c r="B111" s="44" t="s">
        <v>76</v>
      </c>
      <c r="C111" s="99" t="s">
        <v>498</v>
      </c>
      <c r="D111" s="100"/>
      <c r="E111" s="98"/>
      <c r="F111" s="100">
        <f t="shared" si="3"/>
        <v>0</v>
      </c>
      <c r="G111" s="100">
        <f t="shared" si="4"/>
        <v>0</v>
      </c>
      <c r="H111" s="101">
        <v>1780.6</v>
      </c>
      <c r="I111" s="100">
        <f t="shared" si="5"/>
        <v>0</v>
      </c>
    </row>
    <row r="112" spans="1:9" ht="30" hidden="1" x14ac:dyDescent="0.25">
      <c r="A112" s="70" t="s">
        <v>20</v>
      </c>
      <c r="B112" s="44" t="s">
        <v>77</v>
      </c>
      <c r="C112" s="99" t="s">
        <v>498</v>
      </c>
      <c r="D112" s="100"/>
      <c r="E112" s="98"/>
      <c r="F112" s="100">
        <f t="shared" si="3"/>
        <v>0</v>
      </c>
      <c r="G112" s="100">
        <f t="shared" si="4"/>
        <v>0</v>
      </c>
      <c r="H112" s="101">
        <v>1780.6</v>
      </c>
      <c r="I112" s="100">
        <f t="shared" si="5"/>
        <v>0</v>
      </c>
    </row>
    <row r="113" spans="1:10" ht="30" hidden="1" x14ac:dyDescent="0.25">
      <c r="A113" s="70" t="s">
        <v>21</v>
      </c>
      <c r="B113" s="44" t="s">
        <v>78</v>
      </c>
      <c r="C113" s="99" t="s">
        <v>498</v>
      </c>
      <c r="D113" s="100"/>
      <c r="E113" s="98"/>
      <c r="F113" s="100">
        <f t="shared" si="3"/>
        <v>0</v>
      </c>
      <c r="G113" s="100">
        <f t="shared" si="4"/>
        <v>0</v>
      </c>
      <c r="H113" s="101">
        <v>1780.6</v>
      </c>
      <c r="I113" s="100">
        <f t="shared" si="5"/>
        <v>0</v>
      </c>
    </row>
    <row r="114" spans="1:10" ht="30" hidden="1" x14ac:dyDescent="0.25">
      <c r="A114" s="70" t="s">
        <v>22</v>
      </c>
      <c r="B114" s="44" t="s">
        <v>141</v>
      </c>
      <c r="C114" s="99" t="s">
        <v>498</v>
      </c>
      <c r="D114" s="100"/>
      <c r="E114" s="98"/>
      <c r="F114" s="100">
        <f t="shared" si="3"/>
        <v>0</v>
      </c>
      <c r="G114" s="100">
        <f t="shared" si="4"/>
        <v>0</v>
      </c>
      <c r="H114" s="101">
        <v>1780.6</v>
      </c>
      <c r="I114" s="100">
        <f t="shared" si="5"/>
        <v>0</v>
      </c>
    </row>
    <row r="115" spans="1:10" ht="30" hidden="1" x14ac:dyDescent="0.25">
      <c r="A115" s="70" t="s">
        <v>23</v>
      </c>
      <c r="B115" s="44" t="s">
        <v>79</v>
      </c>
      <c r="C115" s="99" t="s">
        <v>498</v>
      </c>
      <c r="D115" s="100"/>
      <c r="E115" s="98"/>
      <c r="F115" s="100">
        <f t="shared" si="3"/>
        <v>0</v>
      </c>
      <c r="G115" s="100">
        <f t="shared" si="4"/>
        <v>0</v>
      </c>
      <c r="H115" s="101">
        <v>1780.6</v>
      </c>
      <c r="I115" s="100">
        <f t="shared" si="5"/>
        <v>0</v>
      </c>
    </row>
    <row r="116" spans="1:10" ht="30" hidden="1" x14ac:dyDescent="0.25">
      <c r="A116" s="70" t="s">
        <v>24</v>
      </c>
      <c r="B116" s="44" t="s">
        <v>80</v>
      </c>
      <c r="C116" s="99" t="s">
        <v>498</v>
      </c>
      <c r="D116" s="100"/>
      <c r="E116" s="98"/>
      <c r="F116" s="100">
        <f t="shared" si="3"/>
        <v>0</v>
      </c>
      <c r="G116" s="100">
        <f t="shared" si="4"/>
        <v>0</v>
      </c>
      <c r="H116" s="101">
        <v>1780.6</v>
      </c>
      <c r="I116" s="100">
        <f t="shared" si="5"/>
        <v>0</v>
      </c>
    </row>
    <row r="117" spans="1:10" ht="30" hidden="1" x14ac:dyDescent="0.25">
      <c r="A117" s="70" t="s">
        <v>25</v>
      </c>
      <c r="B117" s="44" t="s">
        <v>81</v>
      </c>
      <c r="C117" s="99" t="s">
        <v>498</v>
      </c>
      <c r="D117" s="100"/>
      <c r="E117" s="98"/>
      <c r="F117" s="100">
        <f t="shared" si="3"/>
        <v>0</v>
      </c>
      <c r="G117" s="100">
        <f t="shared" si="4"/>
        <v>0</v>
      </c>
      <c r="H117" s="101">
        <v>1780.6</v>
      </c>
      <c r="I117" s="100">
        <f t="shared" si="5"/>
        <v>0</v>
      </c>
    </row>
    <row r="118" spans="1:10" ht="30" hidden="1" x14ac:dyDescent="0.25">
      <c r="A118" s="70" t="s">
        <v>26</v>
      </c>
      <c r="B118" s="44" t="s">
        <v>82</v>
      </c>
      <c r="C118" s="99" t="s">
        <v>498</v>
      </c>
      <c r="D118" s="100"/>
      <c r="E118" s="98"/>
      <c r="F118" s="100">
        <f t="shared" si="3"/>
        <v>0</v>
      </c>
      <c r="G118" s="100">
        <f t="shared" si="4"/>
        <v>0</v>
      </c>
      <c r="H118" s="101">
        <v>1780.6</v>
      </c>
      <c r="I118" s="100">
        <f t="shared" si="5"/>
        <v>0</v>
      </c>
    </row>
    <row r="119" spans="1:10" ht="30" hidden="1" x14ac:dyDescent="0.25">
      <c r="A119" s="70" t="s">
        <v>142</v>
      </c>
      <c r="B119" s="44" t="s">
        <v>143</v>
      </c>
      <c r="C119" s="99" t="s">
        <v>498</v>
      </c>
      <c r="D119" s="100"/>
      <c r="E119" s="98"/>
      <c r="F119" s="100">
        <f t="shared" si="3"/>
        <v>0</v>
      </c>
      <c r="G119" s="100">
        <f t="shared" si="4"/>
        <v>0</v>
      </c>
      <c r="H119" s="101">
        <v>1780.6</v>
      </c>
      <c r="I119" s="100">
        <f t="shared" si="5"/>
        <v>0</v>
      </c>
    </row>
    <row r="120" spans="1:10" ht="30" hidden="1" x14ac:dyDescent="0.25">
      <c r="A120" s="70" t="s">
        <v>27</v>
      </c>
      <c r="B120" s="44" t="s">
        <v>83</v>
      </c>
      <c r="C120" s="99" t="s">
        <v>498</v>
      </c>
      <c r="D120" s="100"/>
      <c r="E120" s="98"/>
      <c r="F120" s="100">
        <f t="shared" si="3"/>
        <v>0</v>
      </c>
      <c r="G120" s="100">
        <f t="shared" si="4"/>
        <v>0</v>
      </c>
      <c r="H120" s="101">
        <v>1780.6</v>
      </c>
      <c r="I120" s="100">
        <f t="shared" si="5"/>
        <v>0</v>
      </c>
    </row>
    <row r="121" spans="1:10" hidden="1" x14ac:dyDescent="0.25">
      <c r="A121" s="70" t="s">
        <v>28</v>
      </c>
      <c r="B121" s="44" t="s">
        <v>144</v>
      </c>
      <c r="C121" s="99" t="s">
        <v>498</v>
      </c>
      <c r="D121" s="100"/>
      <c r="E121" s="98"/>
      <c r="F121" s="100">
        <f t="shared" si="3"/>
        <v>0</v>
      </c>
      <c r="G121" s="100">
        <f t="shared" si="4"/>
        <v>0</v>
      </c>
      <c r="H121" s="101">
        <v>1780.6</v>
      </c>
      <c r="I121" s="100">
        <f t="shared" si="5"/>
        <v>0</v>
      </c>
    </row>
    <row r="122" spans="1:10" ht="30" hidden="1" x14ac:dyDescent="0.25">
      <c r="A122" s="70" t="s">
        <v>29</v>
      </c>
      <c r="B122" s="44" t="s">
        <v>30</v>
      </c>
      <c r="C122" s="97" t="s">
        <v>499</v>
      </c>
      <c r="D122" s="98"/>
      <c r="E122" s="98"/>
      <c r="F122" s="100">
        <f t="shared" si="3"/>
        <v>0</v>
      </c>
      <c r="G122" s="100">
        <f t="shared" si="4"/>
        <v>0</v>
      </c>
      <c r="H122" s="98">
        <v>1979</v>
      </c>
      <c r="I122" s="100">
        <f t="shared" si="5"/>
        <v>0</v>
      </c>
      <c r="J122" s="103" t="s">
        <v>500</v>
      </c>
    </row>
    <row r="123" spans="1:10" hidden="1" x14ac:dyDescent="0.25">
      <c r="A123" s="39" t="s">
        <v>31</v>
      </c>
      <c r="B123" s="34" t="s">
        <v>32</v>
      </c>
      <c r="C123" s="97" t="s">
        <v>501</v>
      </c>
      <c r="D123" s="98" t="s">
        <v>501</v>
      </c>
      <c r="E123" s="98" t="s">
        <v>501</v>
      </c>
      <c r="F123" s="98" t="s">
        <v>501</v>
      </c>
      <c r="G123" s="98" t="s">
        <v>501</v>
      </c>
      <c r="H123" s="98" t="s">
        <v>501</v>
      </c>
      <c r="I123" s="98" t="s">
        <v>501</v>
      </c>
    </row>
    <row r="124" spans="1:10" ht="30" hidden="1" x14ac:dyDescent="0.25">
      <c r="A124" s="70" t="s">
        <v>33</v>
      </c>
      <c r="B124" s="44" t="s">
        <v>86</v>
      </c>
      <c r="C124" s="97" t="s">
        <v>501</v>
      </c>
      <c r="D124" s="98" t="s">
        <v>501</v>
      </c>
      <c r="E124" s="98" t="s">
        <v>501</v>
      </c>
      <c r="F124" s="98" t="s">
        <v>501</v>
      </c>
      <c r="G124" s="98" t="s">
        <v>501</v>
      </c>
      <c r="H124" s="98" t="s">
        <v>501</v>
      </c>
      <c r="I124" s="98" t="s">
        <v>501</v>
      </c>
    </row>
    <row r="125" spans="1:10" ht="45" hidden="1" x14ac:dyDescent="0.25">
      <c r="A125" s="70" t="s">
        <v>145</v>
      </c>
      <c r="B125" s="44" t="s">
        <v>146</v>
      </c>
      <c r="C125" s="99" t="s">
        <v>498</v>
      </c>
      <c r="D125" s="100"/>
      <c r="E125" s="98"/>
      <c r="F125" s="100">
        <f t="shared" si="3"/>
        <v>0</v>
      </c>
      <c r="G125" s="100">
        <f t="shared" si="4"/>
        <v>0</v>
      </c>
      <c r="H125" s="101">
        <v>1780.6</v>
      </c>
      <c r="I125" s="100">
        <f t="shared" si="5"/>
        <v>0</v>
      </c>
    </row>
    <row r="126" spans="1:10" ht="30" hidden="1" x14ac:dyDescent="0.25">
      <c r="A126" s="70" t="s">
        <v>34</v>
      </c>
      <c r="B126" s="44" t="s">
        <v>147</v>
      </c>
      <c r="C126" s="99" t="s">
        <v>498</v>
      </c>
      <c r="D126" s="100"/>
      <c r="E126" s="98"/>
      <c r="F126" s="100">
        <f t="shared" si="3"/>
        <v>0</v>
      </c>
      <c r="G126" s="100">
        <f t="shared" si="4"/>
        <v>0</v>
      </c>
      <c r="H126" s="101">
        <v>1780.6</v>
      </c>
      <c r="I126" s="100">
        <f t="shared" si="5"/>
        <v>0</v>
      </c>
    </row>
    <row r="127" spans="1:10" ht="30" hidden="1" x14ac:dyDescent="0.25">
      <c r="A127" s="70" t="s">
        <v>35</v>
      </c>
      <c r="B127" s="44" t="s">
        <v>89</v>
      </c>
      <c r="C127" s="99" t="s">
        <v>498</v>
      </c>
      <c r="D127" s="100"/>
      <c r="E127" s="98"/>
      <c r="F127" s="100">
        <f t="shared" si="3"/>
        <v>0</v>
      </c>
      <c r="G127" s="100">
        <f t="shared" si="4"/>
        <v>0</v>
      </c>
      <c r="H127" s="101">
        <v>1780.6</v>
      </c>
      <c r="I127" s="100">
        <f t="shared" si="5"/>
        <v>0</v>
      </c>
    </row>
    <row r="128" spans="1:10" ht="30" hidden="1" x14ac:dyDescent="0.25">
      <c r="A128" s="70" t="s">
        <v>36</v>
      </c>
      <c r="B128" s="44" t="s">
        <v>148</v>
      </c>
      <c r="C128" s="99" t="s">
        <v>498</v>
      </c>
      <c r="D128" s="100"/>
      <c r="E128" s="98"/>
      <c r="F128" s="100">
        <f t="shared" si="3"/>
        <v>0</v>
      </c>
      <c r="G128" s="100">
        <f t="shared" si="4"/>
        <v>0</v>
      </c>
      <c r="H128" s="101">
        <v>1780.6</v>
      </c>
      <c r="I128" s="100">
        <f t="shared" si="5"/>
        <v>0</v>
      </c>
    </row>
    <row r="129" spans="1:9" ht="45" hidden="1" x14ac:dyDescent="0.25">
      <c r="A129" s="70" t="s">
        <v>37</v>
      </c>
      <c r="B129" s="44" t="s">
        <v>88</v>
      </c>
      <c r="C129" s="99" t="s">
        <v>498</v>
      </c>
      <c r="D129" s="100"/>
      <c r="E129" s="98"/>
      <c r="F129" s="100">
        <f t="shared" si="3"/>
        <v>0</v>
      </c>
      <c r="G129" s="100">
        <f t="shared" si="4"/>
        <v>0</v>
      </c>
      <c r="H129" s="101">
        <v>1780.6</v>
      </c>
      <c r="I129" s="100">
        <f t="shared" si="5"/>
        <v>0</v>
      </c>
    </row>
    <row r="130" spans="1:9" ht="30" hidden="1" x14ac:dyDescent="0.25">
      <c r="A130" s="70" t="s">
        <v>149</v>
      </c>
      <c r="B130" s="44" t="s">
        <v>150</v>
      </c>
      <c r="C130" s="99" t="s">
        <v>498</v>
      </c>
      <c r="D130" s="100"/>
      <c r="E130" s="98"/>
      <c r="F130" s="100">
        <f t="shared" si="3"/>
        <v>0</v>
      </c>
      <c r="G130" s="100">
        <f t="shared" si="4"/>
        <v>0</v>
      </c>
      <c r="H130" s="101">
        <v>1780.6</v>
      </c>
      <c r="I130" s="100">
        <f t="shared" si="5"/>
        <v>0</v>
      </c>
    </row>
    <row r="131" spans="1:9" ht="30" hidden="1" x14ac:dyDescent="0.25">
      <c r="A131" s="70" t="s">
        <v>151</v>
      </c>
      <c r="B131" s="44" t="s">
        <v>152</v>
      </c>
      <c r="C131" s="99" t="s">
        <v>498</v>
      </c>
      <c r="D131" s="100"/>
      <c r="E131" s="98"/>
      <c r="F131" s="100">
        <f t="shared" si="3"/>
        <v>0</v>
      </c>
      <c r="G131" s="100">
        <f t="shared" si="4"/>
        <v>0</v>
      </c>
      <c r="H131" s="101">
        <v>1780.6</v>
      </c>
      <c r="I131" s="100">
        <f t="shared" si="5"/>
        <v>0</v>
      </c>
    </row>
    <row r="132" spans="1:9" hidden="1" x14ac:dyDescent="0.25">
      <c r="A132" s="70" t="s">
        <v>153</v>
      </c>
      <c r="B132" s="44" t="s">
        <v>154</v>
      </c>
      <c r="C132" s="99" t="s">
        <v>498</v>
      </c>
      <c r="D132" s="100"/>
      <c r="E132" s="98"/>
      <c r="F132" s="100">
        <f t="shared" si="3"/>
        <v>0</v>
      </c>
      <c r="G132" s="100">
        <f t="shared" si="4"/>
        <v>0</v>
      </c>
      <c r="H132" s="101">
        <v>1780.6</v>
      </c>
      <c r="I132" s="100">
        <f t="shared" si="5"/>
        <v>0</v>
      </c>
    </row>
    <row r="133" spans="1:9" ht="30" hidden="1" x14ac:dyDescent="0.25">
      <c r="A133" s="70" t="s">
        <v>155</v>
      </c>
      <c r="B133" s="44" t="s">
        <v>156</v>
      </c>
      <c r="C133" s="99" t="s">
        <v>498</v>
      </c>
      <c r="D133" s="100"/>
      <c r="E133" s="98"/>
      <c r="F133" s="100">
        <f t="shared" si="3"/>
        <v>0</v>
      </c>
      <c r="G133" s="100">
        <f t="shared" si="4"/>
        <v>0</v>
      </c>
      <c r="H133" s="101">
        <v>1780.6</v>
      </c>
      <c r="I133" s="100">
        <f t="shared" si="5"/>
        <v>0</v>
      </c>
    </row>
    <row r="134" spans="1:9" ht="60" hidden="1" x14ac:dyDescent="0.25">
      <c r="A134" s="70" t="s">
        <v>157</v>
      </c>
      <c r="B134" s="44" t="s">
        <v>158</v>
      </c>
      <c r="C134" s="99" t="s">
        <v>498</v>
      </c>
      <c r="D134" s="100"/>
      <c r="E134" s="98"/>
      <c r="F134" s="100">
        <f t="shared" si="3"/>
        <v>0</v>
      </c>
      <c r="G134" s="100">
        <f t="shared" si="4"/>
        <v>0</v>
      </c>
      <c r="H134" s="101">
        <v>1780.6</v>
      </c>
      <c r="I134" s="100">
        <f t="shared" si="5"/>
        <v>0</v>
      </c>
    </row>
    <row r="135" spans="1:9" hidden="1" x14ac:dyDescent="0.25">
      <c r="A135" s="70" t="s">
        <v>159</v>
      </c>
      <c r="B135" s="44" t="s">
        <v>160</v>
      </c>
      <c r="C135" s="99" t="s">
        <v>498</v>
      </c>
      <c r="D135" s="100"/>
      <c r="E135" s="98"/>
      <c r="F135" s="100">
        <f t="shared" si="3"/>
        <v>0</v>
      </c>
      <c r="G135" s="100">
        <f t="shared" si="4"/>
        <v>0</v>
      </c>
      <c r="H135" s="101">
        <v>1780.6</v>
      </c>
      <c r="I135" s="100">
        <f t="shared" si="5"/>
        <v>0</v>
      </c>
    </row>
    <row r="136" spans="1:9" ht="75" hidden="1" x14ac:dyDescent="0.25">
      <c r="A136" s="70" t="s">
        <v>38</v>
      </c>
      <c r="B136" s="44" t="s">
        <v>161</v>
      </c>
      <c r="C136" s="99" t="s">
        <v>498</v>
      </c>
      <c r="D136" s="100"/>
      <c r="E136" s="98"/>
      <c r="F136" s="100">
        <f t="shared" si="3"/>
        <v>0</v>
      </c>
      <c r="G136" s="100">
        <f t="shared" si="4"/>
        <v>0</v>
      </c>
      <c r="H136" s="101">
        <v>1780.6</v>
      </c>
      <c r="I136" s="100">
        <f t="shared" si="5"/>
        <v>0</v>
      </c>
    </row>
    <row r="137" spans="1:9" ht="75" hidden="1" x14ac:dyDescent="0.25">
      <c r="A137" s="70" t="s">
        <v>39</v>
      </c>
      <c r="B137" s="44" t="s">
        <v>87</v>
      </c>
      <c r="C137" s="99" t="s">
        <v>498</v>
      </c>
      <c r="D137" s="100"/>
      <c r="E137" s="98"/>
      <c r="F137" s="100">
        <f t="shared" si="3"/>
        <v>0</v>
      </c>
      <c r="G137" s="100">
        <f t="shared" si="4"/>
        <v>0</v>
      </c>
      <c r="H137" s="101">
        <v>1780.6</v>
      </c>
      <c r="I137" s="100">
        <f t="shared" ref="I137:I152" si="6">G137/H137</f>
        <v>0</v>
      </c>
    </row>
    <row r="138" spans="1:9" ht="75" hidden="1" x14ac:dyDescent="0.25">
      <c r="A138" s="70" t="s">
        <v>40</v>
      </c>
      <c r="B138" s="44" t="s">
        <v>162</v>
      </c>
      <c r="C138" s="99" t="s">
        <v>498</v>
      </c>
      <c r="D138" s="100"/>
      <c r="E138" s="98"/>
      <c r="F138" s="100">
        <f t="shared" ref="F138:F152" si="7">D138+E138</f>
        <v>0</v>
      </c>
      <c r="G138" s="100">
        <f t="shared" ref="G138:G152" si="8">F138*12</f>
        <v>0</v>
      </c>
      <c r="H138" s="101">
        <v>1780.6</v>
      </c>
      <c r="I138" s="100">
        <f t="shared" si="6"/>
        <v>0</v>
      </c>
    </row>
    <row r="139" spans="1:9" ht="30" hidden="1" x14ac:dyDescent="0.25">
      <c r="A139" s="70" t="s">
        <v>163</v>
      </c>
      <c r="B139" s="44" t="s">
        <v>164</v>
      </c>
      <c r="C139" s="99" t="s">
        <v>498</v>
      </c>
      <c r="D139" s="100"/>
      <c r="E139" s="98"/>
      <c r="F139" s="100">
        <f t="shared" si="7"/>
        <v>0</v>
      </c>
      <c r="G139" s="100">
        <f t="shared" si="8"/>
        <v>0</v>
      </c>
      <c r="H139" s="101">
        <v>1780.6</v>
      </c>
      <c r="I139" s="100">
        <f t="shared" si="6"/>
        <v>0</v>
      </c>
    </row>
    <row r="140" spans="1:9" hidden="1" x14ac:dyDescent="0.25">
      <c r="A140" s="70" t="s">
        <v>165</v>
      </c>
      <c r="B140" s="34" t="s">
        <v>96</v>
      </c>
      <c r="C140" s="97" t="s">
        <v>501</v>
      </c>
      <c r="D140" s="98" t="s">
        <v>501</v>
      </c>
      <c r="E140" s="98" t="s">
        <v>501</v>
      </c>
      <c r="F140" s="98" t="s">
        <v>501</v>
      </c>
      <c r="G140" s="98" t="s">
        <v>501</v>
      </c>
      <c r="H140" s="98" t="s">
        <v>501</v>
      </c>
      <c r="I140" s="98" t="s">
        <v>501</v>
      </c>
    </row>
    <row r="141" spans="1:9" hidden="1" x14ac:dyDescent="0.25">
      <c r="A141" s="70" t="s">
        <v>166</v>
      </c>
      <c r="B141" s="44" t="s">
        <v>167</v>
      </c>
      <c r="C141" s="99" t="s">
        <v>498</v>
      </c>
      <c r="D141" s="100"/>
      <c r="E141" s="98"/>
      <c r="F141" s="100">
        <f t="shared" si="7"/>
        <v>0</v>
      </c>
      <c r="G141" s="100">
        <f t="shared" si="8"/>
        <v>0</v>
      </c>
      <c r="H141" s="101">
        <v>1780.6</v>
      </c>
      <c r="I141" s="100">
        <f t="shared" si="6"/>
        <v>0</v>
      </c>
    </row>
    <row r="142" spans="1:9" ht="60" hidden="1" x14ac:dyDescent="0.25">
      <c r="A142" s="70" t="s">
        <v>168</v>
      </c>
      <c r="B142" s="44" t="s">
        <v>169</v>
      </c>
      <c r="C142" s="99" t="s">
        <v>498</v>
      </c>
      <c r="D142" s="100"/>
      <c r="E142" s="98"/>
      <c r="F142" s="100">
        <f t="shared" si="7"/>
        <v>0</v>
      </c>
      <c r="G142" s="100">
        <f t="shared" si="8"/>
        <v>0</v>
      </c>
      <c r="H142" s="101">
        <v>1780.6</v>
      </c>
      <c r="I142" s="100">
        <f t="shared" si="6"/>
        <v>0</v>
      </c>
    </row>
    <row r="143" spans="1:9" hidden="1" x14ac:dyDescent="0.25">
      <c r="A143" s="70" t="s">
        <v>170</v>
      </c>
      <c r="B143" s="34" t="s">
        <v>171</v>
      </c>
      <c r="C143" s="97" t="s">
        <v>501</v>
      </c>
      <c r="D143" s="98" t="s">
        <v>501</v>
      </c>
      <c r="E143" s="98" t="s">
        <v>501</v>
      </c>
      <c r="F143" s="98" t="s">
        <v>501</v>
      </c>
      <c r="G143" s="98" t="s">
        <v>501</v>
      </c>
      <c r="H143" s="98" t="s">
        <v>501</v>
      </c>
      <c r="I143" s="98" t="s">
        <v>501</v>
      </c>
    </row>
    <row r="144" spans="1:9" ht="30" hidden="1" x14ac:dyDescent="0.25">
      <c r="A144" s="70" t="s">
        <v>172</v>
      </c>
      <c r="B144" s="44" t="s">
        <v>173</v>
      </c>
      <c r="C144" s="99" t="s">
        <v>498</v>
      </c>
      <c r="D144" s="100"/>
      <c r="E144" s="98"/>
      <c r="F144" s="100">
        <f t="shared" si="7"/>
        <v>0</v>
      </c>
      <c r="G144" s="100">
        <f t="shared" si="8"/>
        <v>0</v>
      </c>
      <c r="H144" s="101">
        <v>1780.6</v>
      </c>
      <c r="I144" s="100">
        <f t="shared" si="6"/>
        <v>0</v>
      </c>
    </row>
    <row r="145" spans="1:10" ht="45" hidden="1" x14ac:dyDescent="0.25">
      <c r="A145" s="70" t="s">
        <v>174</v>
      </c>
      <c r="B145" s="44" t="s">
        <v>175</v>
      </c>
      <c r="C145" s="99" t="s">
        <v>498</v>
      </c>
      <c r="D145" s="100"/>
      <c r="E145" s="98"/>
      <c r="F145" s="100">
        <f t="shared" si="7"/>
        <v>0</v>
      </c>
      <c r="G145" s="100">
        <f t="shared" si="8"/>
        <v>0</v>
      </c>
      <c r="H145" s="101">
        <v>1780.6</v>
      </c>
      <c r="I145" s="100">
        <f t="shared" si="6"/>
        <v>0</v>
      </c>
    </row>
    <row r="146" spans="1:10" ht="60" hidden="1" x14ac:dyDescent="0.25">
      <c r="A146" s="70" t="s">
        <v>176</v>
      </c>
      <c r="B146" s="34" t="s">
        <v>99</v>
      </c>
      <c r="C146" s="97" t="s">
        <v>501</v>
      </c>
      <c r="D146" s="98" t="s">
        <v>501</v>
      </c>
      <c r="E146" s="98" t="s">
        <v>501</v>
      </c>
      <c r="F146" s="98" t="s">
        <v>501</v>
      </c>
      <c r="G146" s="98" t="s">
        <v>501</v>
      </c>
      <c r="H146" s="98" t="s">
        <v>501</v>
      </c>
      <c r="I146" s="98" t="s">
        <v>501</v>
      </c>
    </row>
    <row r="147" spans="1:10" ht="60" hidden="1" x14ac:dyDescent="0.25">
      <c r="A147" s="70" t="s">
        <v>177</v>
      </c>
      <c r="B147" s="44" t="s">
        <v>178</v>
      </c>
      <c r="C147" s="99" t="s">
        <v>498</v>
      </c>
      <c r="D147" s="100"/>
      <c r="E147" s="98"/>
      <c r="F147" s="100">
        <f t="shared" si="7"/>
        <v>0</v>
      </c>
      <c r="G147" s="100">
        <f t="shared" si="8"/>
        <v>0</v>
      </c>
      <c r="H147" s="101">
        <v>1780.6</v>
      </c>
      <c r="I147" s="100">
        <f t="shared" si="6"/>
        <v>0</v>
      </c>
    </row>
    <row r="148" spans="1:10" ht="75" hidden="1" x14ac:dyDescent="0.25">
      <c r="A148" s="70" t="s">
        <v>179</v>
      </c>
      <c r="B148" s="44" t="s">
        <v>180</v>
      </c>
      <c r="C148" s="99" t="s">
        <v>498</v>
      </c>
      <c r="D148" s="100"/>
      <c r="E148" s="98"/>
      <c r="F148" s="100">
        <f t="shared" si="7"/>
        <v>0</v>
      </c>
      <c r="G148" s="100">
        <f t="shared" si="8"/>
        <v>0</v>
      </c>
      <c r="H148" s="101">
        <v>1780.6</v>
      </c>
      <c r="I148" s="100">
        <f t="shared" si="6"/>
        <v>0</v>
      </c>
    </row>
    <row r="149" spans="1:10" hidden="1" x14ac:dyDescent="0.25">
      <c r="A149" s="70" t="s">
        <v>41</v>
      </c>
      <c r="B149" s="34" t="s">
        <v>42</v>
      </c>
      <c r="C149" s="97" t="s">
        <v>501</v>
      </c>
      <c r="D149" s="98" t="s">
        <v>501</v>
      </c>
      <c r="E149" s="98" t="s">
        <v>501</v>
      </c>
      <c r="F149" s="98" t="s">
        <v>501</v>
      </c>
      <c r="G149" s="98" t="s">
        <v>501</v>
      </c>
      <c r="H149" s="98" t="s">
        <v>501</v>
      </c>
      <c r="I149" s="98" t="s">
        <v>501</v>
      </c>
    </row>
    <row r="150" spans="1:10" hidden="1" x14ac:dyDescent="0.25">
      <c r="A150" s="70" t="s">
        <v>43</v>
      </c>
      <c r="B150" s="44" t="s">
        <v>181</v>
      </c>
      <c r="C150" s="99" t="s">
        <v>498</v>
      </c>
      <c r="D150" s="100"/>
      <c r="E150" s="98"/>
      <c r="F150" s="100">
        <f t="shared" si="7"/>
        <v>0</v>
      </c>
      <c r="G150" s="100">
        <f t="shared" si="8"/>
        <v>0</v>
      </c>
      <c r="H150" s="101">
        <v>1780.6</v>
      </c>
      <c r="I150" s="100">
        <f t="shared" si="6"/>
        <v>0</v>
      </c>
    </row>
    <row r="151" spans="1:10" hidden="1" x14ac:dyDescent="0.25">
      <c r="A151" s="70" t="s">
        <v>44</v>
      </c>
      <c r="B151" s="44" t="s">
        <v>182</v>
      </c>
      <c r="C151" s="99" t="s">
        <v>498</v>
      </c>
      <c r="D151" s="100"/>
      <c r="E151" s="98"/>
      <c r="F151" s="100">
        <f t="shared" si="7"/>
        <v>0</v>
      </c>
      <c r="G151" s="100">
        <f t="shared" si="8"/>
        <v>0</v>
      </c>
      <c r="H151" s="101">
        <v>1780.6</v>
      </c>
      <c r="I151" s="100">
        <f t="shared" si="6"/>
        <v>0</v>
      </c>
    </row>
    <row r="152" spans="1:10" hidden="1" x14ac:dyDescent="0.25">
      <c r="A152" s="70" t="s">
        <v>45</v>
      </c>
      <c r="B152" s="44" t="s">
        <v>183</v>
      </c>
      <c r="C152" s="99" t="s">
        <v>498</v>
      </c>
      <c r="D152" s="100"/>
      <c r="E152" s="98"/>
      <c r="F152" s="100">
        <f t="shared" si="7"/>
        <v>0</v>
      </c>
      <c r="G152" s="100">
        <f t="shared" si="8"/>
        <v>0</v>
      </c>
      <c r="H152" s="101">
        <v>1780.6</v>
      </c>
      <c r="I152" s="100">
        <f t="shared" si="6"/>
        <v>0</v>
      </c>
    </row>
    <row r="153" spans="1:10" ht="30" hidden="1" x14ac:dyDescent="0.25">
      <c r="A153" s="28">
        <v>2</v>
      </c>
      <c r="B153" s="29" t="s">
        <v>191</v>
      </c>
      <c r="C153" s="97" t="s">
        <v>501</v>
      </c>
      <c r="D153" s="98" t="s">
        <v>501</v>
      </c>
      <c r="E153" s="98" t="s">
        <v>501</v>
      </c>
      <c r="F153" s="98" t="s">
        <v>501</v>
      </c>
      <c r="G153" s="98" t="s">
        <v>501</v>
      </c>
      <c r="H153" s="98" t="s">
        <v>501</v>
      </c>
      <c r="I153" s="98" t="s">
        <v>501</v>
      </c>
    </row>
    <row r="154" spans="1:10" hidden="1" x14ac:dyDescent="0.25">
      <c r="A154" s="70" t="s">
        <v>46</v>
      </c>
      <c r="B154" s="34" t="s">
        <v>8</v>
      </c>
      <c r="C154" s="97" t="s">
        <v>501</v>
      </c>
      <c r="D154" s="98" t="s">
        <v>501</v>
      </c>
      <c r="E154" s="98" t="s">
        <v>501</v>
      </c>
      <c r="F154" s="98" t="s">
        <v>501</v>
      </c>
      <c r="G154" s="98" t="s">
        <v>501</v>
      </c>
      <c r="H154" s="98" t="s">
        <v>501</v>
      </c>
      <c r="I154" s="98" t="s">
        <v>501</v>
      </c>
    </row>
    <row r="155" spans="1:10" ht="30" hidden="1" x14ac:dyDescent="0.25">
      <c r="A155" s="70" t="s">
        <v>192</v>
      </c>
      <c r="B155" s="44" t="s">
        <v>193</v>
      </c>
      <c r="C155" s="97" t="s">
        <v>501</v>
      </c>
      <c r="D155" s="98" t="s">
        <v>501</v>
      </c>
      <c r="E155" s="98" t="s">
        <v>501</v>
      </c>
      <c r="F155" s="98" t="s">
        <v>501</v>
      </c>
      <c r="G155" s="98" t="s">
        <v>501</v>
      </c>
      <c r="H155" s="98" t="s">
        <v>501</v>
      </c>
      <c r="I155" s="98" t="s">
        <v>501</v>
      </c>
    </row>
    <row r="156" spans="1:10" ht="30" hidden="1" x14ac:dyDescent="0.25">
      <c r="A156" s="70" t="s">
        <v>194</v>
      </c>
      <c r="B156" s="44" t="s">
        <v>195</v>
      </c>
      <c r="C156" s="97" t="s">
        <v>501</v>
      </c>
      <c r="D156" s="98" t="s">
        <v>501</v>
      </c>
      <c r="E156" s="98" t="s">
        <v>501</v>
      </c>
      <c r="F156" s="98" t="s">
        <v>501</v>
      </c>
      <c r="G156" s="98" t="s">
        <v>501</v>
      </c>
      <c r="H156" s="98" t="s">
        <v>501</v>
      </c>
      <c r="I156" s="98" t="s">
        <v>501</v>
      </c>
    </row>
    <row r="157" spans="1:10" ht="30" hidden="1" x14ac:dyDescent="0.25">
      <c r="A157" s="70" t="s">
        <v>196</v>
      </c>
      <c r="B157" s="44" t="s">
        <v>197</v>
      </c>
      <c r="C157" s="97" t="s">
        <v>501</v>
      </c>
      <c r="D157" s="98" t="s">
        <v>501</v>
      </c>
      <c r="E157" s="98" t="s">
        <v>501</v>
      </c>
      <c r="F157" s="98" t="s">
        <v>501</v>
      </c>
      <c r="G157" s="98" t="s">
        <v>501</v>
      </c>
      <c r="H157" s="98" t="s">
        <v>501</v>
      </c>
      <c r="I157" s="98" t="s">
        <v>501</v>
      </c>
    </row>
    <row r="158" spans="1:10" ht="45" hidden="1" x14ac:dyDescent="0.25">
      <c r="A158" s="70" t="s">
        <v>198</v>
      </c>
      <c r="B158" s="44" t="s">
        <v>199</v>
      </c>
      <c r="C158" s="97" t="s">
        <v>501</v>
      </c>
      <c r="D158" s="98" t="s">
        <v>501</v>
      </c>
      <c r="E158" s="98" t="s">
        <v>501</v>
      </c>
      <c r="F158" s="98" t="s">
        <v>501</v>
      </c>
      <c r="G158" s="98" t="s">
        <v>501</v>
      </c>
      <c r="H158" s="98" t="s">
        <v>501</v>
      </c>
      <c r="I158" s="98" t="s">
        <v>501</v>
      </c>
    </row>
    <row r="159" spans="1:10" ht="30" hidden="1" x14ac:dyDescent="0.25">
      <c r="A159" s="70" t="s">
        <v>261</v>
      </c>
      <c r="B159" s="44" t="s">
        <v>262</v>
      </c>
      <c r="C159" s="97" t="s">
        <v>501</v>
      </c>
      <c r="D159" s="98" t="s">
        <v>501</v>
      </c>
      <c r="E159" s="98" t="s">
        <v>501</v>
      </c>
      <c r="F159" s="98" t="s">
        <v>501</v>
      </c>
      <c r="G159" s="98" t="s">
        <v>501</v>
      </c>
      <c r="H159" s="98" t="s">
        <v>501</v>
      </c>
      <c r="I159" s="98" t="s">
        <v>501</v>
      </c>
    </row>
    <row r="160" spans="1:10" hidden="1" x14ac:dyDescent="0.25">
      <c r="A160" s="70" t="s">
        <v>200</v>
      </c>
      <c r="B160" s="44" t="s">
        <v>201</v>
      </c>
      <c r="C160" s="97" t="s">
        <v>502</v>
      </c>
      <c r="D160" s="98">
        <v>14573</v>
      </c>
      <c r="E160" s="98"/>
      <c r="F160" s="100">
        <f>D160+E160</f>
        <v>14573</v>
      </c>
      <c r="G160" s="100">
        <f t="shared" ref="G160:G161" si="9">F160*12</f>
        <v>174876</v>
      </c>
      <c r="H160" s="98">
        <v>1979</v>
      </c>
      <c r="I160" s="100">
        <f t="shared" ref="I160:I161" si="10">G160/H160</f>
        <v>88.365841334007072</v>
      </c>
      <c r="J160" s="88" t="s">
        <v>503</v>
      </c>
    </row>
    <row r="161" spans="1:9" ht="45" hidden="1" x14ac:dyDescent="0.25">
      <c r="A161" s="70" t="s">
        <v>202</v>
      </c>
      <c r="B161" s="44" t="s">
        <v>203</v>
      </c>
      <c r="C161" s="97" t="s">
        <v>499</v>
      </c>
      <c r="D161" s="98">
        <v>10738</v>
      </c>
      <c r="E161" s="98"/>
      <c r="F161" s="100">
        <f t="shared" ref="F161" si="11">D161+E161</f>
        <v>10738</v>
      </c>
      <c r="G161" s="100">
        <f t="shared" si="9"/>
        <v>128856</v>
      </c>
      <c r="H161" s="98">
        <v>1979</v>
      </c>
      <c r="I161" s="100">
        <f t="shared" si="10"/>
        <v>65.111672561899951</v>
      </c>
    </row>
    <row r="162" spans="1:9" ht="30" hidden="1" x14ac:dyDescent="0.25">
      <c r="A162" s="70" t="s">
        <v>204</v>
      </c>
      <c r="B162" s="44" t="s">
        <v>136</v>
      </c>
      <c r="C162" s="97" t="s">
        <v>502</v>
      </c>
      <c r="D162" s="98">
        <v>14573</v>
      </c>
      <c r="E162" s="98"/>
      <c r="F162" s="100">
        <f>D162+E162</f>
        <v>14573</v>
      </c>
      <c r="G162" s="100">
        <f t="shared" ref="G162" si="12">F162*12</f>
        <v>174876</v>
      </c>
      <c r="H162" s="98">
        <v>1979</v>
      </c>
      <c r="I162" s="100">
        <f t="shared" ref="I162" si="13">G162/H162</f>
        <v>88.365841334007072</v>
      </c>
    </row>
    <row r="163" spans="1:9" ht="45" hidden="1" x14ac:dyDescent="0.25">
      <c r="A163" s="70" t="s">
        <v>47</v>
      </c>
      <c r="B163" s="44" t="s">
        <v>10</v>
      </c>
      <c r="C163" s="97" t="s">
        <v>501</v>
      </c>
      <c r="D163" s="98" t="s">
        <v>501</v>
      </c>
      <c r="E163" s="98" t="s">
        <v>501</v>
      </c>
      <c r="F163" s="98" t="s">
        <v>501</v>
      </c>
      <c r="G163" s="98" t="s">
        <v>501</v>
      </c>
      <c r="H163" s="98" t="s">
        <v>501</v>
      </c>
      <c r="I163" s="98" t="s">
        <v>501</v>
      </c>
    </row>
    <row r="164" spans="1:9" hidden="1" x14ac:dyDescent="0.25">
      <c r="A164" s="70" t="s">
        <v>48</v>
      </c>
      <c r="B164" s="44" t="s">
        <v>139</v>
      </c>
      <c r="C164" s="97" t="s">
        <v>502</v>
      </c>
      <c r="D164" s="98"/>
      <c r="E164" s="98"/>
      <c r="F164" s="100">
        <f t="shared" ref="F164:F173" si="14">D164+E164</f>
        <v>0</v>
      </c>
      <c r="G164" s="100">
        <f t="shared" ref="G164:G173" si="15">F164*12</f>
        <v>0</v>
      </c>
      <c r="H164" s="98">
        <v>1979</v>
      </c>
      <c r="I164" s="100">
        <f t="shared" ref="I164:I175" si="16">G164/H164</f>
        <v>0</v>
      </c>
    </row>
    <row r="165" spans="1:9" hidden="1" x14ac:dyDescent="0.25">
      <c r="A165" s="70" t="s">
        <v>49</v>
      </c>
      <c r="B165" s="44" t="s">
        <v>50</v>
      </c>
      <c r="C165" s="97" t="s">
        <v>502</v>
      </c>
      <c r="D165" s="98"/>
      <c r="E165" s="98"/>
      <c r="F165" s="100">
        <f t="shared" si="14"/>
        <v>0</v>
      </c>
      <c r="G165" s="100">
        <f t="shared" si="15"/>
        <v>0</v>
      </c>
      <c r="H165" s="98">
        <v>1979</v>
      </c>
      <c r="I165" s="100">
        <f t="shared" si="16"/>
        <v>0</v>
      </c>
    </row>
    <row r="166" spans="1:9" hidden="1" x14ac:dyDescent="0.25">
      <c r="A166" s="70" t="s">
        <v>51</v>
      </c>
      <c r="B166" s="44" t="s">
        <v>52</v>
      </c>
      <c r="C166" s="97" t="s">
        <v>502</v>
      </c>
      <c r="D166" s="98"/>
      <c r="E166" s="98"/>
      <c r="F166" s="100">
        <f t="shared" si="14"/>
        <v>0</v>
      </c>
      <c r="G166" s="100">
        <f t="shared" si="15"/>
        <v>0</v>
      </c>
      <c r="H166" s="98">
        <v>1979</v>
      </c>
      <c r="I166" s="100">
        <f t="shared" si="16"/>
        <v>0</v>
      </c>
    </row>
    <row r="167" spans="1:9" hidden="1" x14ac:dyDescent="0.25">
      <c r="A167" s="70" t="s">
        <v>53</v>
      </c>
      <c r="B167" s="44" t="s">
        <v>54</v>
      </c>
      <c r="C167" s="97" t="s">
        <v>502</v>
      </c>
      <c r="D167" s="98"/>
      <c r="E167" s="98"/>
      <c r="F167" s="100">
        <f t="shared" si="14"/>
        <v>0</v>
      </c>
      <c r="G167" s="100">
        <f t="shared" si="15"/>
        <v>0</v>
      </c>
      <c r="H167" s="98">
        <v>1979</v>
      </c>
      <c r="I167" s="100">
        <f t="shared" si="16"/>
        <v>0</v>
      </c>
    </row>
    <row r="168" spans="1:9" hidden="1" x14ac:dyDescent="0.25">
      <c r="A168" s="70" t="s">
        <v>55</v>
      </c>
      <c r="B168" s="44" t="s">
        <v>75</v>
      </c>
      <c r="C168" s="97" t="s">
        <v>502</v>
      </c>
      <c r="D168" s="98"/>
      <c r="E168" s="98"/>
      <c r="F168" s="100">
        <f t="shared" si="14"/>
        <v>0</v>
      </c>
      <c r="G168" s="100">
        <f t="shared" si="15"/>
        <v>0</v>
      </c>
      <c r="H168" s="98">
        <v>1979</v>
      </c>
      <c r="I168" s="100">
        <f t="shared" si="16"/>
        <v>0</v>
      </c>
    </row>
    <row r="169" spans="1:9" hidden="1" x14ac:dyDescent="0.25">
      <c r="A169" s="70" t="s">
        <v>56</v>
      </c>
      <c r="B169" s="44" t="s">
        <v>205</v>
      </c>
      <c r="C169" s="97" t="s">
        <v>502</v>
      </c>
      <c r="D169" s="98"/>
      <c r="E169" s="98"/>
      <c r="F169" s="100">
        <f t="shared" si="14"/>
        <v>0</v>
      </c>
      <c r="G169" s="100">
        <f t="shared" si="15"/>
        <v>0</v>
      </c>
      <c r="H169" s="98">
        <v>1979</v>
      </c>
      <c r="I169" s="100">
        <f t="shared" si="16"/>
        <v>0</v>
      </c>
    </row>
    <row r="170" spans="1:9" ht="30" hidden="1" x14ac:dyDescent="0.25">
      <c r="A170" s="70" t="s">
        <v>57</v>
      </c>
      <c r="B170" s="44" t="s">
        <v>77</v>
      </c>
      <c r="C170" s="97" t="s">
        <v>502</v>
      </c>
      <c r="D170" s="98"/>
      <c r="E170" s="98"/>
      <c r="F170" s="100">
        <f t="shared" si="14"/>
        <v>0</v>
      </c>
      <c r="G170" s="100">
        <f t="shared" si="15"/>
        <v>0</v>
      </c>
      <c r="H170" s="98">
        <v>1979</v>
      </c>
      <c r="I170" s="100">
        <f t="shared" si="16"/>
        <v>0</v>
      </c>
    </row>
    <row r="171" spans="1:9" hidden="1" x14ac:dyDescent="0.25">
      <c r="A171" s="70" t="s">
        <v>58</v>
      </c>
      <c r="B171" s="44" t="s">
        <v>78</v>
      </c>
      <c r="C171" s="97" t="s">
        <v>502</v>
      </c>
      <c r="D171" s="98"/>
      <c r="E171" s="98"/>
      <c r="F171" s="100">
        <f t="shared" si="14"/>
        <v>0</v>
      </c>
      <c r="G171" s="100">
        <f t="shared" si="15"/>
        <v>0</v>
      </c>
      <c r="H171" s="98">
        <v>1979</v>
      </c>
      <c r="I171" s="100">
        <f t="shared" si="16"/>
        <v>0</v>
      </c>
    </row>
    <row r="172" spans="1:9" hidden="1" x14ac:dyDescent="0.25">
      <c r="A172" s="70" t="s">
        <v>59</v>
      </c>
      <c r="B172" s="44" t="s">
        <v>206</v>
      </c>
      <c r="C172" s="97" t="s">
        <v>502</v>
      </c>
      <c r="D172" s="98"/>
      <c r="E172" s="98"/>
      <c r="F172" s="100">
        <f t="shared" si="14"/>
        <v>0</v>
      </c>
      <c r="G172" s="100">
        <f t="shared" si="15"/>
        <v>0</v>
      </c>
      <c r="H172" s="98">
        <v>1979</v>
      </c>
      <c r="I172" s="100">
        <f t="shared" si="16"/>
        <v>0</v>
      </c>
    </row>
    <row r="173" spans="1:9" ht="30" hidden="1" x14ac:dyDescent="0.25">
      <c r="A173" s="70" t="s">
        <v>207</v>
      </c>
      <c r="B173" s="44" t="s">
        <v>60</v>
      </c>
      <c r="C173" s="97" t="s">
        <v>502</v>
      </c>
      <c r="D173" s="98"/>
      <c r="E173" s="98"/>
      <c r="F173" s="100">
        <f t="shared" si="14"/>
        <v>0</v>
      </c>
      <c r="G173" s="100">
        <f t="shared" si="15"/>
        <v>0</v>
      </c>
      <c r="H173" s="98">
        <v>1979</v>
      </c>
      <c r="I173" s="100">
        <f t="shared" si="16"/>
        <v>0</v>
      </c>
    </row>
    <row r="174" spans="1:9" hidden="1" x14ac:dyDescent="0.25">
      <c r="A174" s="70" t="s">
        <v>208</v>
      </c>
      <c r="B174" s="34" t="s">
        <v>32</v>
      </c>
      <c r="C174" s="97" t="s">
        <v>501</v>
      </c>
      <c r="D174" s="98" t="s">
        <v>501</v>
      </c>
      <c r="E174" s="98" t="s">
        <v>501</v>
      </c>
      <c r="F174" s="98" t="s">
        <v>501</v>
      </c>
      <c r="G174" s="98" t="s">
        <v>501</v>
      </c>
      <c r="H174" s="98" t="s">
        <v>501</v>
      </c>
      <c r="I174" s="98" t="s">
        <v>501</v>
      </c>
    </row>
    <row r="175" spans="1:9" ht="30" hidden="1" x14ac:dyDescent="0.25">
      <c r="A175" s="70" t="s">
        <v>209</v>
      </c>
      <c r="B175" s="44" t="s">
        <v>210</v>
      </c>
      <c r="C175" s="97" t="s">
        <v>505</v>
      </c>
      <c r="D175" s="98">
        <v>12740</v>
      </c>
      <c r="E175" s="98"/>
      <c r="F175" s="100">
        <f t="shared" ref="F175" si="17">D175+E175</f>
        <v>12740</v>
      </c>
      <c r="G175" s="100">
        <f t="shared" ref="G175" si="18">F175*12</f>
        <v>152880</v>
      </c>
      <c r="H175" s="98">
        <v>1929.4</v>
      </c>
      <c r="I175" s="100">
        <f t="shared" si="16"/>
        <v>79.237068518710473</v>
      </c>
    </row>
    <row r="176" spans="1:9" ht="30" hidden="1" x14ac:dyDescent="0.25">
      <c r="A176" s="70" t="s">
        <v>211</v>
      </c>
      <c r="B176" s="44" t="s">
        <v>212</v>
      </c>
      <c r="C176" s="97" t="s">
        <v>505</v>
      </c>
      <c r="D176" s="98">
        <v>12740</v>
      </c>
      <c r="E176" s="98"/>
      <c r="F176" s="100">
        <f t="shared" ref="F176:F213" si="19">D176+E176</f>
        <v>12740</v>
      </c>
      <c r="G176" s="100">
        <f t="shared" ref="G176:G213" si="20">F176*12</f>
        <v>152880</v>
      </c>
      <c r="H176" s="98">
        <v>1929.4</v>
      </c>
      <c r="I176" s="100">
        <f t="shared" ref="I176:I213" si="21">G176/H176</f>
        <v>79.237068518710473</v>
      </c>
    </row>
    <row r="177" spans="1:10" hidden="1" x14ac:dyDescent="0.25">
      <c r="A177" s="70" t="s">
        <v>61</v>
      </c>
      <c r="B177" s="44" t="s">
        <v>213</v>
      </c>
      <c r="C177" s="97" t="s">
        <v>501</v>
      </c>
      <c r="D177" s="98" t="s">
        <v>501</v>
      </c>
      <c r="E177" s="98" t="s">
        <v>501</v>
      </c>
      <c r="F177" s="98" t="s">
        <v>501</v>
      </c>
      <c r="G177" s="98" t="s">
        <v>501</v>
      </c>
      <c r="H177" s="98" t="s">
        <v>501</v>
      </c>
      <c r="I177" s="98" t="s">
        <v>501</v>
      </c>
    </row>
    <row r="178" spans="1:10" ht="45" hidden="1" x14ac:dyDescent="0.25">
      <c r="A178" s="70" t="s">
        <v>62</v>
      </c>
      <c r="B178" s="44" t="s">
        <v>63</v>
      </c>
      <c r="C178" s="97" t="s">
        <v>505</v>
      </c>
      <c r="D178" s="98"/>
      <c r="E178" s="98"/>
      <c r="F178" s="100">
        <f t="shared" si="19"/>
        <v>0</v>
      </c>
      <c r="G178" s="100">
        <f t="shared" si="20"/>
        <v>0</v>
      </c>
      <c r="H178" s="98">
        <v>1929.4</v>
      </c>
      <c r="I178" s="100">
        <f t="shared" si="21"/>
        <v>0</v>
      </c>
    </row>
    <row r="179" spans="1:10" ht="30" hidden="1" x14ac:dyDescent="0.25">
      <c r="A179" s="70" t="s">
        <v>64</v>
      </c>
      <c r="B179" s="44" t="s">
        <v>147</v>
      </c>
      <c r="C179" s="97" t="s">
        <v>502</v>
      </c>
      <c r="D179" s="98"/>
      <c r="E179" s="98"/>
      <c r="F179" s="100">
        <f t="shared" si="19"/>
        <v>0</v>
      </c>
      <c r="G179" s="100">
        <f t="shared" si="20"/>
        <v>0</v>
      </c>
      <c r="H179" s="98">
        <v>1979</v>
      </c>
      <c r="I179" s="100">
        <f t="shared" si="21"/>
        <v>0</v>
      </c>
    </row>
    <row r="180" spans="1:10" hidden="1" x14ac:dyDescent="0.25">
      <c r="A180" s="70" t="s">
        <v>214</v>
      </c>
      <c r="B180" s="44" t="s">
        <v>215</v>
      </c>
      <c r="C180" s="97" t="s">
        <v>505</v>
      </c>
      <c r="D180" s="98"/>
      <c r="E180" s="98"/>
      <c r="F180" s="100">
        <f t="shared" si="19"/>
        <v>0</v>
      </c>
      <c r="G180" s="100">
        <f t="shared" si="20"/>
        <v>0</v>
      </c>
      <c r="H180" s="98">
        <v>1929.4</v>
      </c>
      <c r="I180" s="100">
        <f t="shared" si="21"/>
        <v>0</v>
      </c>
    </row>
    <row r="181" spans="1:10" ht="30" hidden="1" x14ac:dyDescent="0.25">
      <c r="A181" s="70" t="s">
        <v>216</v>
      </c>
      <c r="B181" s="44" t="s">
        <v>156</v>
      </c>
      <c r="C181" s="97" t="s">
        <v>505</v>
      </c>
      <c r="D181" s="98"/>
      <c r="E181" s="98"/>
      <c r="F181" s="100">
        <f t="shared" si="19"/>
        <v>0</v>
      </c>
      <c r="G181" s="100">
        <f t="shared" si="20"/>
        <v>0</v>
      </c>
      <c r="H181" s="98">
        <v>1929.4</v>
      </c>
      <c r="I181" s="100">
        <f t="shared" si="21"/>
        <v>0</v>
      </c>
    </row>
    <row r="182" spans="1:10" ht="60" hidden="1" x14ac:dyDescent="0.25">
      <c r="A182" s="70" t="s">
        <v>217</v>
      </c>
      <c r="B182" s="44" t="s">
        <v>158</v>
      </c>
      <c r="C182" s="97" t="s">
        <v>507</v>
      </c>
      <c r="D182" s="98">
        <f>(12740+14573)/2</f>
        <v>13656.5</v>
      </c>
      <c r="E182" s="98"/>
      <c r="F182" s="100">
        <f t="shared" si="19"/>
        <v>13656.5</v>
      </c>
      <c r="G182" s="100">
        <f t="shared" si="20"/>
        <v>163878</v>
      </c>
      <c r="H182" s="98">
        <f>1979/2+1929.4/2</f>
        <v>1954.2</v>
      </c>
      <c r="I182" s="100">
        <f t="shared" si="21"/>
        <v>83.859379797359537</v>
      </c>
    </row>
    <row r="183" spans="1:10" ht="60" hidden="1" x14ac:dyDescent="0.25">
      <c r="A183" s="70" t="s">
        <v>218</v>
      </c>
      <c r="B183" s="44" t="s">
        <v>219</v>
      </c>
      <c r="C183" s="97" t="s">
        <v>508</v>
      </c>
      <c r="D183" s="98">
        <f>(14726+14592+14573)/3</f>
        <v>14630.333333333334</v>
      </c>
      <c r="E183" s="98"/>
      <c r="F183" s="100">
        <f t="shared" si="19"/>
        <v>14630.333333333334</v>
      </c>
      <c r="G183" s="100">
        <f t="shared" si="20"/>
        <v>175564</v>
      </c>
      <c r="H183" s="98">
        <v>1979</v>
      </c>
      <c r="I183" s="100">
        <f t="shared" si="21"/>
        <v>88.71349166245578</v>
      </c>
      <c r="J183" s="88" t="s">
        <v>506</v>
      </c>
    </row>
    <row r="184" spans="1:10" ht="30" hidden="1" x14ac:dyDescent="0.25">
      <c r="A184" s="70" t="s">
        <v>220</v>
      </c>
      <c r="B184" s="44" t="s">
        <v>221</v>
      </c>
      <c r="C184" s="97"/>
      <c r="D184" s="98"/>
      <c r="E184" s="98"/>
      <c r="F184" s="100">
        <f t="shared" si="19"/>
        <v>0</v>
      </c>
      <c r="G184" s="100">
        <f t="shared" si="20"/>
        <v>0</v>
      </c>
      <c r="H184" s="98"/>
      <c r="I184" s="100" t="e">
        <f t="shared" si="21"/>
        <v>#DIV/0!</v>
      </c>
    </row>
    <row r="185" spans="1:10" ht="30" hidden="1" x14ac:dyDescent="0.25">
      <c r="A185" s="70" t="s">
        <v>222</v>
      </c>
      <c r="B185" s="44" t="s">
        <v>150</v>
      </c>
      <c r="C185" s="97"/>
      <c r="D185" s="98"/>
      <c r="E185" s="98"/>
      <c r="F185" s="100">
        <f t="shared" si="19"/>
        <v>0</v>
      </c>
      <c r="G185" s="100">
        <f t="shared" si="20"/>
        <v>0</v>
      </c>
      <c r="H185" s="98"/>
      <c r="I185" s="100" t="e">
        <f t="shared" si="21"/>
        <v>#DIV/0!</v>
      </c>
    </row>
    <row r="186" spans="1:10" hidden="1" x14ac:dyDescent="0.25">
      <c r="A186" s="70" t="s">
        <v>65</v>
      </c>
      <c r="B186" s="34" t="s">
        <v>96</v>
      </c>
      <c r="C186" s="97" t="s">
        <v>501</v>
      </c>
      <c r="D186" s="98" t="s">
        <v>501</v>
      </c>
      <c r="E186" s="98" t="s">
        <v>501</v>
      </c>
      <c r="F186" s="98" t="s">
        <v>501</v>
      </c>
      <c r="G186" s="98" t="s">
        <v>501</v>
      </c>
      <c r="H186" s="98" t="s">
        <v>501</v>
      </c>
      <c r="I186" s="98" t="s">
        <v>501</v>
      </c>
    </row>
    <row r="187" spans="1:10" hidden="1" x14ac:dyDescent="0.25">
      <c r="A187" s="70" t="s">
        <v>223</v>
      </c>
      <c r="B187" s="44" t="s">
        <v>167</v>
      </c>
      <c r="C187" s="97"/>
      <c r="D187" s="98"/>
      <c r="E187" s="98"/>
      <c r="F187" s="100">
        <f t="shared" si="19"/>
        <v>0</v>
      </c>
      <c r="G187" s="100">
        <f t="shared" si="20"/>
        <v>0</v>
      </c>
      <c r="H187" s="98"/>
      <c r="I187" s="100" t="e">
        <f t="shared" si="21"/>
        <v>#DIV/0!</v>
      </c>
    </row>
    <row r="188" spans="1:10" ht="60" hidden="1" x14ac:dyDescent="0.25">
      <c r="A188" s="70" t="s">
        <v>224</v>
      </c>
      <c r="B188" s="44" t="s">
        <v>169</v>
      </c>
      <c r="C188" s="97"/>
      <c r="D188" s="98"/>
      <c r="E188" s="98"/>
      <c r="F188" s="100">
        <f t="shared" si="19"/>
        <v>0</v>
      </c>
      <c r="G188" s="100">
        <f t="shared" si="20"/>
        <v>0</v>
      </c>
      <c r="H188" s="98"/>
      <c r="I188" s="100" t="e">
        <f t="shared" si="21"/>
        <v>#DIV/0!</v>
      </c>
    </row>
    <row r="189" spans="1:10" hidden="1" x14ac:dyDescent="0.25">
      <c r="A189" s="70" t="s">
        <v>66</v>
      </c>
      <c r="B189" s="44" t="s">
        <v>225</v>
      </c>
      <c r="C189" s="98"/>
      <c r="D189" s="98"/>
      <c r="E189" s="98"/>
      <c r="F189" s="100">
        <f t="shared" ref="F189:F190" si="22">D189+E189</f>
        <v>0</v>
      </c>
      <c r="G189" s="100">
        <f t="shared" ref="G189:G190" si="23">F189*12</f>
        <v>0</v>
      </c>
      <c r="H189" s="98"/>
      <c r="I189" s="100" t="e">
        <f t="shared" ref="I189:I190" si="24">G189/H189</f>
        <v>#DIV/0!</v>
      </c>
    </row>
    <row r="190" spans="1:10" hidden="1" x14ac:dyDescent="0.25">
      <c r="A190" s="70" t="s">
        <v>226</v>
      </c>
      <c r="B190" s="44" t="s">
        <v>227</v>
      </c>
      <c r="C190" s="97"/>
      <c r="D190" s="98"/>
      <c r="E190" s="98"/>
      <c r="F190" s="100">
        <f t="shared" si="22"/>
        <v>0</v>
      </c>
      <c r="G190" s="100">
        <f t="shared" si="23"/>
        <v>0</v>
      </c>
      <c r="H190" s="98"/>
      <c r="I190" s="100" t="e">
        <f t="shared" si="24"/>
        <v>#DIV/0!</v>
      </c>
    </row>
    <row r="191" spans="1:10" hidden="1" x14ac:dyDescent="0.25">
      <c r="A191" s="70" t="s">
        <v>228</v>
      </c>
      <c r="B191" s="44" t="s">
        <v>229</v>
      </c>
      <c r="C191" s="97"/>
      <c r="D191" s="98"/>
      <c r="E191" s="98"/>
      <c r="F191" s="100">
        <f t="shared" si="19"/>
        <v>0</v>
      </c>
      <c r="G191" s="100">
        <f t="shared" si="20"/>
        <v>0</v>
      </c>
      <c r="H191" s="98"/>
      <c r="I191" s="100" t="e">
        <f t="shared" si="21"/>
        <v>#DIV/0!</v>
      </c>
    </row>
    <row r="192" spans="1:10" hidden="1" x14ac:dyDescent="0.25">
      <c r="A192" s="70" t="s">
        <v>68</v>
      </c>
      <c r="B192" s="34" t="s">
        <v>42</v>
      </c>
      <c r="C192" s="97" t="s">
        <v>501</v>
      </c>
      <c r="D192" s="98" t="s">
        <v>501</v>
      </c>
      <c r="E192" s="98" t="s">
        <v>501</v>
      </c>
      <c r="F192" s="98" t="s">
        <v>501</v>
      </c>
      <c r="G192" s="98" t="s">
        <v>501</v>
      </c>
      <c r="H192" s="98" t="s">
        <v>501</v>
      </c>
      <c r="I192" s="98" t="s">
        <v>501</v>
      </c>
    </row>
    <row r="193" spans="1:9" hidden="1" x14ac:dyDescent="0.25">
      <c r="A193" s="70" t="s">
        <v>230</v>
      </c>
      <c r="B193" s="44" t="s">
        <v>231</v>
      </c>
      <c r="C193" s="97"/>
      <c r="D193" s="98"/>
      <c r="E193" s="98"/>
      <c r="F193" s="100">
        <f t="shared" si="19"/>
        <v>0</v>
      </c>
      <c r="G193" s="100">
        <f t="shared" si="20"/>
        <v>0</v>
      </c>
      <c r="H193" s="98"/>
      <c r="I193" s="100" t="e">
        <f t="shared" si="21"/>
        <v>#DIV/0!</v>
      </c>
    </row>
    <row r="194" spans="1:9" hidden="1" x14ac:dyDescent="0.25">
      <c r="A194" s="70" t="s">
        <v>69</v>
      </c>
      <c r="B194" s="44" t="s">
        <v>232</v>
      </c>
      <c r="C194" s="97"/>
      <c r="D194" s="98"/>
      <c r="E194" s="98"/>
      <c r="F194" s="100">
        <f t="shared" si="19"/>
        <v>0</v>
      </c>
      <c r="G194" s="100">
        <f t="shared" si="20"/>
        <v>0</v>
      </c>
      <c r="H194" s="98"/>
      <c r="I194" s="100" t="e">
        <f t="shared" si="21"/>
        <v>#DIV/0!</v>
      </c>
    </row>
    <row r="195" spans="1:9" hidden="1" x14ac:dyDescent="0.25">
      <c r="A195" s="70" t="s">
        <v>233</v>
      </c>
      <c r="B195" s="44" t="s">
        <v>182</v>
      </c>
      <c r="C195" s="97"/>
      <c r="D195" s="98"/>
      <c r="E195" s="98"/>
      <c r="F195" s="100">
        <f t="shared" si="19"/>
        <v>0</v>
      </c>
      <c r="G195" s="100">
        <f t="shared" si="20"/>
        <v>0</v>
      </c>
      <c r="H195" s="98"/>
      <c r="I195" s="100" t="e">
        <f t="shared" si="21"/>
        <v>#DIV/0!</v>
      </c>
    </row>
    <row r="196" spans="1:9" hidden="1" x14ac:dyDescent="0.25">
      <c r="A196" s="70" t="s">
        <v>234</v>
      </c>
      <c r="B196" s="44" t="s">
        <v>183</v>
      </c>
      <c r="C196" s="97"/>
      <c r="D196" s="98"/>
      <c r="E196" s="98"/>
      <c r="F196" s="100">
        <f t="shared" si="19"/>
        <v>0</v>
      </c>
      <c r="G196" s="100">
        <f t="shared" si="20"/>
        <v>0</v>
      </c>
      <c r="H196" s="98"/>
      <c r="I196" s="100" t="e">
        <f t="shared" si="21"/>
        <v>#DIV/0!</v>
      </c>
    </row>
    <row r="197" spans="1:9" hidden="1" x14ac:dyDescent="0.25">
      <c r="A197" s="70" t="s">
        <v>263</v>
      </c>
      <c r="B197" s="44" t="s">
        <v>264</v>
      </c>
      <c r="C197" s="97"/>
      <c r="D197" s="98"/>
      <c r="E197" s="98"/>
      <c r="F197" s="100">
        <f t="shared" si="19"/>
        <v>0</v>
      </c>
      <c r="G197" s="100">
        <f t="shared" si="20"/>
        <v>0</v>
      </c>
      <c r="H197" s="98"/>
      <c r="I197" s="100" t="e">
        <f t="shared" si="21"/>
        <v>#DIV/0!</v>
      </c>
    </row>
    <row r="198" spans="1:9" hidden="1" x14ac:dyDescent="0.25">
      <c r="A198" s="70" t="s">
        <v>235</v>
      </c>
      <c r="B198" s="44" t="s">
        <v>236</v>
      </c>
      <c r="C198" s="97"/>
      <c r="D198" s="98"/>
      <c r="E198" s="98"/>
      <c r="F198" s="100">
        <f t="shared" si="19"/>
        <v>0</v>
      </c>
      <c r="G198" s="100">
        <f t="shared" si="20"/>
        <v>0</v>
      </c>
      <c r="H198" s="98"/>
      <c r="I198" s="100" t="e">
        <f t="shared" si="21"/>
        <v>#DIV/0!</v>
      </c>
    </row>
    <row r="199" spans="1:9" hidden="1" x14ac:dyDescent="0.25">
      <c r="A199" s="70" t="s">
        <v>237</v>
      </c>
      <c r="B199" s="34" t="s">
        <v>238</v>
      </c>
      <c r="C199" s="97" t="s">
        <v>501</v>
      </c>
      <c r="D199" s="98" t="s">
        <v>501</v>
      </c>
      <c r="E199" s="98" t="s">
        <v>501</v>
      </c>
      <c r="F199" s="98" t="s">
        <v>501</v>
      </c>
      <c r="G199" s="98" t="s">
        <v>501</v>
      </c>
      <c r="H199" s="98" t="s">
        <v>501</v>
      </c>
      <c r="I199" s="98" t="s">
        <v>501</v>
      </c>
    </row>
    <row r="200" spans="1:9" hidden="1" x14ac:dyDescent="0.25">
      <c r="A200" s="70" t="s">
        <v>239</v>
      </c>
      <c r="B200" s="44" t="s">
        <v>240</v>
      </c>
      <c r="C200" s="97"/>
      <c r="D200" s="98"/>
      <c r="E200" s="98"/>
      <c r="F200" s="100">
        <f t="shared" si="19"/>
        <v>0</v>
      </c>
      <c r="G200" s="100">
        <f t="shared" si="20"/>
        <v>0</v>
      </c>
      <c r="H200" s="98"/>
      <c r="I200" s="100" t="e">
        <f t="shared" si="21"/>
        <v>#DIV/0!</v>
      </c>
    </row>
    <row r="201" spans="1:9" hidden="1" x14ac:dyDescent="0.25">
      <c r="A201" s="70" t="s">
        <v>241</v>
      </c>
      <c r="B201" s="44" t="s">
        <v>242</v>
      </c>
      <c r="C201" s="97"/>
      <c r="D201" s="98"/>
      <c r="E201" s="98"/>
      <c r="F201" s="100">
        <f t="shared" si="19"/>
        <v>0</v>
      </c>
      <c r="G201" s="100">
        <f t="shared" si="20"/>
        <v>0</v>
      </c>
      <c r="H201" s="98"/>
      <c r="I201" s="100" t="e">
        <f t="shared" si="21"/>
        <v>#DIV/0!</v>
      </c>
    </row>
    <row r="202" spans="1:9" hidden="1" x14ac:dyDescent="0.25">
      <c r="A202" s="70" t="s">
        <v>243</v>
      </c>
      <c r="B202" s="44" t="s">
        <v>244</v>
      </c>
      <c r="C202" s="97"/>
      <c r="D202" s="98"/>
      <c r="E202" s="98"/>
      <c r="F202" s="100">
        <f t="shared" si="19"/>
        <v>0</v>
      </c>
      <c r="G202" s="100">
        <f t="shared" si="20"/>
        <v>0</v>
      </c>
      <c r="H202" s="98"/>
      <c r="I202" s="100" t="e">
        <f t="shared" si="21"/>
        <v>#DIV/0!</v>
      </c>
    </row>
    <row r="203" spans="1:9" hidden="1" x14ac:dyDescent="0.25">
      <c r="A203" s="70" t="s">
        <v>245</v>
      </c>
      <c r="B203" s="34" t="s">
        <v>171</v>
      </c>
      <c r="C203" s="97" t="s">
        <v>501</v>
      </c>
      <c r="D203" s="98" t="s">
        <v>501</v>
      </c>
      <c r="E203" s="98" t="s">
        <v>501</v>
      </c>
      <c r="F203" s="98" t="s">
        <v>501</v>
      </c>
      <c r="G203" s="98" t="s">
        <v>501</v>
      </c>
      <c r="H203" s="98" t="s">
        <v>501</v>
      </c>
      <c r="I203" s="98" t="s">
        <v>501</v>
      </c>
    </row>
    <row r="204" spans="1:9" ht="30" hidden="1" x14ac:dyDescent="0.25">
      <c r="A204" s="70" t="s">
        <v>246</v>
      </c>
      <c r="B204" s="44" t="s">
        <v>247</v>
      </c>
      <c r="C204" s="97"/>
      <c r="D204" s="98"/>
      <c r="E204" s="98"/>
      <c r="F204" s="100">
        <f t="shared" si="19"/>
        <v>0</v>
      </c>
      <c r="G204" s="100">
        <f t="shared" si="20"/>
        <v>0</v>
      </c>
      <c r="H204" s="98"/>
      <c r="I204" s="100" t="e">
        <f t="shared" si="21"/>
        <v>#DIV/0!</v>
      </c>
    </row>
    <row r="205" spans="1:9" ht="45" hidden="1" x14ac:dyDescent="0.25">
      <c r="A205" s="70" t="s">
        <v>248</v>
      </c>
      <c r="B205" s="44" t="s">
        <v>175</v>
      </c>
      <c r="C205" s="97"/>
      <c r="D205" s="98"/>
      <c r="E205" s="98"/>
      <c r="F205" s="100">
        <f t="shared" si="19"/>
        <v>0</v>
      </c>
      <c r="G205" s="100">
        <f t="shared" si="20"/>
        <v>0</v>
      </c>
      <c r="H205" s="98"/>
      <c r="I205" s="100" t="e">
        <f t="shared" si="21"/>
        <v>#DIV/0!</v>
      </c>
    </row>
    <row r="206" spans="1:9" hidden="1" x14ac:dyDescent="0.25">
      <c r="A206" s="70" t="s">
        <v>249</v>
      </c>
      <c r="B206" s="44" t="s">
        <v>250</v>
      </c>
      <c r="C206" s="97"/>
      <c r="D206" s="98"/>
      <c r="E206" s="98"/>
      <c r="F206" s="100">
        <f t="shared" si="19"/>
        <v>0</v>
      </c>
      <c r="G206" s="100">
        <f t="shared" si="20"/>
        <v>0</v>
      </c>
      <c r="H206" s="98"/>
      <c r="I206" s="100" t="e">
        <f t="shared" si="21"/>
        <v>#DIV/0!</v>
      </c>
    </row>
    <row r="207" spans="1:9" ht="60" hidden="1" x14ac:dyDescent="0.25">
      <c r="A207" s="70" t="s">
        <v>251</v>
      </c>
      <c r="B207" s="34" t="s">
        <v>99</v>
      </c>
      <c r="C207" s="97" t="s">
        <v>501</v>
      </c>
      <c r="D207" s="98" t="s">
        <v>501</v>
      </c>
      <c r="E207" s="98" t="s">
        <v>501</v>
      </c>
      <c r="F207" s="98" t="s">
        <v>501</v>
      </c>
      <c r="G207" s="98" t="s">
        <v>501</v>
      </c>
      <c r="H207" s="98" t="s">
        <v>501</v>
      </c>
      <c r="I207" s="98" t="s">
        <v>501</v>
      </c>
    </row>
    <row r="208" spans="1:9" ht="45" hidden="1" x14ac:dyDescent="0.25">
      <c r="A208" s="70" t="s">
        <v>483</v>
      </c>
      <c r="B208" s="40" t="s">
        <v>484</v>
      </c>
      <c r="C208" s="97"/>
      <c r="D208" s="98"/>
      <c r="E208" s="98"/>
      <c r="F208" s="100">
        <f t="shared" si="19"/>
        <v>0</v>
      </c>
      <c r="G208" s="100">
        <f t="shared" si="20"/>
        <v>0</v>
      </c>
      <c r="H208" s="98"/>
      <c r="I208" s="100" t="e">
        <f t="shared" si="21"/>
        <v>#DIV/0!</v>
      </c>
    </row>
    <row r="209" spans="1:9" ht="60" hidden="1" x14ac:dyDescent="0.25">
      <c r="A209" s="70" t="s">
        <v>252</v>
      </c>
      <c r="B209" s="44" t="s">
        <v>253</v>
      </c>
      <c r="C209" s="97"/>
      <c r="D209" s="98"/>
      <c r="E209" s="98"/>
      <c r="F209" s="100">
        <f t="shared" si="19"/>
        <v>0</v>
      </c>
      <c r="G209" s="100">
        <f t="shared" si="20"/>
        <v>0</v>
      </c>
      <c r="H209" s="98"/>
      <c r="I209" s="100" t="e">
        <f t="shared" si="21"/>
        <v>#DIV/0!</v>
      </c>
    </row>
    <row r="210" spans="1:9" ht="75" hidden="1" x14ac:dyDescent="0.25">
      <c r="A210" s="70" t="s">
        <v>254</v>
      </c>
      <c r="B210" s="44" t="s">
        <v>180</v>
      </c>
      <c r="C210" s="97"/>
      <c r="D210" s="98"/>
      <c r="E210" s="98"/>
      <c r="F210" s="100">
        <f t="shared" si="19"/>
        <v>0</v>
      </c>
      <c r="G210" s="100">
        <f t="shared" si="20"/>
        <v>0</v>
      </c>
      <c r="H210" s="98"/>
      <c r="I210" s="100" t="e">
        <f t="shared" si="21"/>
        <v>#DIV/0!</v>
      </c>
    </row>
    <row r="211" spans="1:9" ht="60" hidden="1" x14ac:dyDescent="0.25">
      <c r="A211" s="70" t="s">
        <v>255</v>
      </c>
      <c r="B211" s="44" t="s">
        <v>256</v>
      </c>
      <c r="C211" s="97"/>
      <c r="D211" s="98"/>
      <c r="E211" s="98"/>
      <c r="F211" s="100">
        <f t="shared" si="19"/>
        <v>0</v>
      </c>
      <c r="G211" s="100">
        <f t="shared" si="20"/>
        <v>0</v>
      </c>
      <c r="H211" s="98"/>
      <c r="I211" s="100" t="e">
        <f t="shared" si="21"/>
        <v>#DIV/0!</v>
      </c>
    </row>
    <row r="212" spans="1:9" ht="30" hidden="1" x14ac:dyDescent="0.25">
      <c r="A212" s="70" t="s">
        <v>257</v>
      </c>
      <c r="B212" s="44" t="s">
        <v>258</v>
      </c>
      <c r="C212" s="97"/>
      <c r="D212" s="98"/>
      <c r="E212" s="98"/>
      <c r="F212" s="100">
        <f t="shared" si="19"/>
        <v>0</v>
      </c>
      <c r="G212" s="100">
        <f t="shared" si="20"/>
        <v>0</v>
      </c>
      <c r="H212" s="98"/>
      <c r="I212" s="100" t="e">
        <f t="shared" si="21"/>
        <v>#DIV/0!</v>
      </c>
    </row>
    <row r="213" spans="1:9" ht="30" hidden="1" x14ac:dyDescent="0.25">
      <c r="A213" s="70" t="s">
        <v>259</v>
      </c>
      <c r="B213" s="44" t="s">
        <v>260</v>
      </c>
      <c r="C213" s="97"/>
      <c r="D213" s="98"/>
      <c r="E213" s="98"/>
      <c r="F213" s="100">
        <f t="shared" si="19"/>
        <v>0</v>
      </c>
      <c r="G213" s="100">
        <f t="shared" si="20"/>
        <v>0</v>
      </c>
      <c r="H213" s="98"/>
      <c r="I213" s="100" t="e">
        <f t="shared" si="21"/>
        <v>#DIV/0!</v>
      </c>
    </row>
    <row r="214" spans="1:9" ht="30" hidden="1" x14ac:dyDescent="0.25">
      <c r="A214" s="28">
        <v>3</v>
      </c>
      <c r="B214" s="29" t="s">
        <v>265</v>
      </c>
      <c r="C214" s="97" t="s">
        <v>501</v>
      </c>
      <c r="D214" s="98" t="s">
        <v>501</v>
      </c>
      <c r="E214" s="98" t="s">
        <v>501</v>
      </c>
      <c r="F214" s="98" t="s">
        <v>501</v>
      </c>
      <c r="G214" s="98" t="s">
        <v>501</v>
      </c>
      <c r="H214" s="98" t="s">
        <v>501</v>
      </c>
      <c r="I214" s="98" t="s">
        <v>501</v>
      </c>
    </row>
    <row r="215" spans="1:9" hidden="1" x14ac:dyDescent="0.25">
      <c r="A215" s="70" t="s">
        <v>266</v>
      </c>
      <c r="B215" s="34" t="s">
        <v>8</v>
      </c>
      <c r="C215" s="97" t="s">
        <v>501</v>
      </c>
      <c r="D215" s="98" t="s">
        <v>501</v>
      </c>
      <c r="E215" s="98" t="s">
        <v>501</v>
      </c>
      <c r="F215" s="98" t="s">
        <v>501</v>
      </c>
      <c r="G215" s="98" t="s">
        <v>501</v>
      </c>
      <c r="H215" s="98" t="s">
        <v>501</v>
      </c>
      <c r="I215" s="98" t="s">
        <v>501</v>
      </c>
    </row>
    <row r="216" spans="1:9" ht="45" hidden="1" x14ac:dyDescent="0.25">
      <c r="A216" s="70" t="s">
        <v>267</v>
      </c>
      <c r="B216" s="40" t="s">
        <v>268</v>
      </c>
      <c r="C216" s="97" t="s">
        <v>501</v>
      </c>
      <c r="D216" s="98" t="s">
        <v>501</v>
      </c>
      <c r="E216" s="98" t="s">
        <v>501</v>
      </c>
      <c r="F216" s="98" t="s">
        <v>501</v>
      </c>
      <c r="G216" s="98" t="s">
        <v>501</v>
      </c>
      <c r="H216" s="98" t="s">
        <v>501</v>
      </c>
      <c r="I216" s="98" t="s">
        <v>501</v>
      </c>
    </row>
    <row r="217" spans="1:9" ht="30" hidden="1" x14ac:dyDescent="0.25">
      <c r="A217" s="70" t="s">
        <v>269</v>
      </c>
      <c r="B217" s="44" t="s">
        <v>270</v>
      </c>
      <c r="C217" s="97" t="s">
        <v>501</v>
      </c>
      <c r="D217" s="98" t="s">
        <v>501</v>
      </c>
      <c r="E217" s="98" t="s">
        <v>501</v>
      </c>
      <c r="F217" s="98" t="s">
        <v>501</v>
      </c>
      <c r="G217" s="98" t="s">
        <v>501</v>
      </c>
      <c r="H217" s="98" t="s">
        <v>501</v>
      </c>
      <c r="I217" s="98" t="s">
        <v>501</v>
      </c>
    </row>
    <row r="218" spans="1:9" ht="45" hidden="1" x14ac:dyDescent="0.25">
      <c r="A218" s="70" t="s">
        <v>490</v>
      </c>
      <c r="B218" s="52" t="s">
        <v>491</v>
      </c>
      <c r="C218" s="97" t="s">
        <v>501</v>
      </c>
      <c r="D218" s="98" t="s">
        <v>501</v>
      </c>
      <c r="E218" s="98" t="s">
        <v>501</v>
      </c>
      <c r="F218" s="98" t="s">
        <v>501</v>
      </c>
      <c r="G218" s="98" t="s">
        <v>501</v>
      </c>
      <c r="H218" s="98" t="s">
        <v>501</v>
      </c>
      <c r="I218" s="98" t="s">
        <v>501</v>
      </c>
    </row>
    <row r="219" spans="1:9" ht="45" hidden="1" x14ac:dyDescent="0.25">
      <c r="A219" s="70" t="s">
        <v>492</v>
      </c>
      <c r="B219" s="52" t="s">
        <v>493</v>
      </c>
      <c r="C219" s="97" t="s">
        <v>501</v>
      </c>
      <c r="D219" s="98" t="s">
        <v>501</v>
      </c>
      <c r="E219" s="98" t="s">
        <v>501</v>
      </c>
      <c r="F219" s="98" t="s">
        <v>501</v>
      </c>
      <c r="G219" s="98" t="s">
        <v>501</v>
      </c>
      <c r="H219" s="98" t="s">
        <v>501</v>
      </c>
      <c r="I219" s="98" t="s">
        <v>501</v>
      </c>
    </row>
    <row r="220" spans="1:9" ht="90" hidden="1" x14ac:dyDescent="0.25">
      <c r="A220" s="70" t="s">
        <v>494</v>
      </c>
      <c r="B220" s="53" t="s">
        <v>495</v>
      </c>
      <c r="C220" s="97" t="s">
        <v>501</v>
      </c>
      <c r="D220" s="98" t="s">
        <v>501</v>
      </c>
      <c r="E220" s="98" t="s">
        <v>501</v>
      </c>
      <c r="F220" s="98" t="s">
        <v>501</v>
      </c>
      <c r="G220" s="98" t="s">
        <v>501</v>
      </c>
      <c r="H220" s="98" t="s">
        <v>501</v>
      </c>
      <c r="I220" s="98" t="s">
        <v>501</v>
      </c>
    </row>
    <row r="221" spans="1:9" ht="60" hidden="1" x14ac:dyDescent="0.25">
      <c r="A221" s="70" t="s">
        <v>496</v>
      </c>
      <c r="B221" s="53" t="s">
        <v>497</v>
      </c>
      <c r="C221" s="97" t="s">
        <v>501</v>
      </c>
      <c r="D221" s="98" t="s">
        <v>501</v>
      </c>
      <c r="E221" s="98" t="s">
        <v>501</v>
      </c>
      <c r="F221" s="98" t="s">
        <v>501</v>
      </c>
      <c r="G221" s="98" t="s">
        <v>501</v>
      </c>
      <c r="H221" s="98" t="s">
        <v>501</v>
      </c>
      <c r="I221" s="98" t="s">
        <v>501</v>
      </c>
    </row>
    <row r="222" spans="1:9" x14ac:dyDescent="0.25">
      <c r="A222" s="158" t="s">
        <v>271</v>
      </c>
      <c r="B222" s="156" t="s">
        <v>70</v>
      </c>
      <c r="C222" s="162" t="s">
        <v>580</v>
      </c>
      <c r="D222" s="98">
        <v>10857.08</v>
      </c>
      <c r="E222" s="98">
        <f>7128.6+7952.21+3890.68</f>
        <v>18971.490000000002</v>
      </c>
      <c r="F222" s="98">
        <f>D222+E222</f>
        <v>29828.57</v>
      </c>
      <c r="G222" s="98">
        <f>F222*12</f>
        <v>357942.83999999997</v>
      </c>
      <c r="H222" s="98">
        <v>1979</v>
      </c>
      <c r="I222" s="98">
        <f>G222/H222</f>
        <v>180.87056088933804</v>
      </c>
    </row>
    <row r="223" spans="1:9" x14ac:dyDescent="0.25">
      <c r="A223" s="158" t="s">
        <v>272</v>
      </c>
      <c r="B223" s="156" t="s">
        <v>71</v>
      </c>
      <c r="C223" s="162" t="s">
        <v>580</v>
      </c>
      <c r="D223" s="98">
        <v>10857.08</v>
      </c>
      <c r="E223" s="98">
        <f>7128.6+7952.21+3890.68</f>
        <v>18971.490000000002</v>
      </c>
      <c r="F223" s="98">
        <f>D223+E223</f>
        <v>29828.57</v>
      </c>
      <c r="G223" s="98">
        <f>F223*12</f>
        <v>357942.83999999997</v>
      </c>
      <c r="H223" s="98">
        <v>1979</v>
      </c>
      <c r="I223" s="98">
        <f>G223/H223</f>
        <v>180.87056088933804</v>
      </c>
    </row>
    <row r="224" spans="1:9" ht="30" hidden="1" x14ac:dyDescent="0.25">
      <c r="A224" s="70" t="s">
        <v>273</v>
      </c>
      <c r="B224" s="44" t="s">
        <v>197</v>
      </c>
      <c r="C224" s="97" t="s">
        <v>501</v>
      </c>
      <c r="D224" s="98" t="s">
        <v>501</v>
      </c>
      <c r="E224" s="98" t="s">
        <v>501</v>
      </c>
      <c r="F224" s="98" t="s">
        <v>501</v>
      </c>
      <c r="G224" s="98" t="s">
        <v>501</v>
      </c>
      <c r="H224" s="98" t="s">
        <v>501</v>
      </c>
      <c r="I224" s="98" t="s">
        <v>501</v>
      </c>
    </row>
    <row r="225" spans="1:9" ht="45" hidden="1" x14ac:dyDescent="0.25">
      <c r="A225" s="70" t="s">
        <v>274</v>
      </c>
      <c r="B225" s="44" t="s">
        <v>199</v>
      </c>
      <c r="C225" s="97" t="s">
        <v>501</v>
      </c>
      <c r="D225" s="98" t="s">
        <v>501</v>
      </c>
      <c r="E225" s="98" t="s">
        <v>501</v>
      </c>
      <c r="F225" s="98" t="s">
        <v>501</v>
      </c>
      <c r="G225" s="98" t="s">
        <v>501</v>
      </c>
      <c r="H225" s="98" t="s">
        <v>501</v>
      </c>
      <c r="I225" s="98" t="s">
        <v>501</v>
      </c>
    </row>
    <row r="226" spans="1:9" ht="45" hidden="1" x14ac:dyDescent="0.25">
      <c r="A226" s="70" t="s">
        <v>275</v>
      </c>
      <c r="B226" s="44" t="s">
        <v>276</v>
      </c>
      <c r="C226" s="97" t="s">
        <v>501</v>
      </c>
      <c r="D226" s="98" t="s">
        <v>501</v>
      </c>
      <c r="E226" s="98" t="s">
        <v>501</v>
      </c>
      <c r="F226" s="98" t="s">
        <v>501</v>
      </c>
      <c r="G226" s="98" t="s">
        <v>501</v>
      </c>
      <c r="H226" s="98" t="s">
        <v>501</v>
      </c>
      <c r="I226" s="98" t="s">
        <v>501</v>
      </c>
    </row>
    <row r="227" spans="1:9" ht="30" x14ac:dyDescent="0.25">
      <c r="A227" s="158" t="s">
        <v>277</v>
      </c>
      <c r="B227" s="156" t="s">
        <v>278</v>
      </c>
      <c r="C227" s="162" t="s">
        <v>581</v>
      </c>
      <c r="D227" s="98">
        <v>10122.75</v>
      </c>
      <c r="E227" s="98">
        <v>19739.36</v>
      </c>
      <c r="F227" s="100">
        <f t="shared" ref="F227" si="25">D227+E227</f>
        <v>29862.11</v>
      </c>
      <c r="G227" s="100">
        <f t="shared" ref="G227" si="26">F227*12</f>
        <v>358345.32</v>
      </c>
      <c r="H227" s="98">
        <v>1979</v>
      </c>
      <c r="I227" s="100">
        <f t="shared" ref="I227" si="27">G227/H227</f>
        <v>181.07393633148055</v>
      </c>
    </row>
    <row r="228" spans="1:9" ht="45" x14ac:dyDescent="0.25">
      <c r="A228" s="158" t="s">
        <v>279</v>
      </c>
      <c r="B228" s="156" t="s">
        <v>203</v>
      </c>
      <c r="C228" s="162" t="s">
        <v>499</v>
      </c>
      <c r="D228" s="98">
        <v>10900.08</v>
      </c>
      <c r="E228" s="98">
        <v>17985.14</v>
      </c>
      <c r="F228" s="100">
        <f t="shared" ref="F228:F291" si="28">D228+E228</f>
        <v>28885.22</v>
      </c>
      <c r="G228" s="100">
        <f t="shared" ref="G228:G291" si="29">F228*12</f>
        <v>346622.64</v>
      </c>
      <c r="H228" s="98">
        <v>1979</v>
      </c>
      <c r="I228" s="100">
        <f t="shared" ref="I228:I291" si="30">G228/H228</f>
        <v>175.15039919151087</v>
      </c>
    </row>
    <row r="229" spans="1:9" ht="45" hidden="1" x14ac:dyDescent="0.25">
      <c r="A229" s="70" t="s">
        <v>72</v>
      </c>
      <c r="B229" s="44" t="s">
        <v>10</v>
      </c>
      <c r="C229" s="97" t="s">
        <v>501</v>
      </c>
      <c r="D229" s="98" t="s">
        <v>501</v>
      </c>
      <c r="E229" s="98" t="s">
        <v>501</v>
      </c>
      <c r="F229" s="98" t="s">
        <v>501</v>
      </c>
      <c r="G229" s="98" t="s">
        <v>501</v>
      </c>
      <c r="H229" s="98" t="s">
        <v>501</v>
      </c>
      <c r="I229" s="98" t="s">
        <v>501</v>
      </c>
    </row>
    <row r="230" spans="1:9" x14ac:dyDescent="0.25">
      <c r="A230" s="158" t="s">
        <v>280</v>
      </c>
      <c r="B230" s="156" t="s">
        <v>139</v>
      </c>
      <c r="C230" s="162" t="s">
        <v>580</v>
      </c>
      <c r="D230" s="98">
        <v>10857.08</v>
      </c>
      <c r="E230" s="98">
        <f>7128.6+7952.21+3890.68</f>
        <v>18971.490000000002</v>
      </c>
      <c r="F230" s="100">
        <f t="shared" si="28"/>
        <v>29828.57</v>
      </c>
      <c r="G230" s="100">
        <f t="shared" si="29"/>
        <v>357942.83999999997</v>
      </c>
      <c r="H230" s="98">
        <v>1979</v>
      </c>
      <c r="I230" s="100">
        <f t="shared" si="30"/>
        <v>180.87056088933804</v>
      </c>
    </row>
    <row r="231" spans="1:9" x14ac:dyDescent="0.25">
      <c r="A231" s="158" t="s">
        <v>281</v>
      </c>
      <c r="B231" s="156" t="s">
        <v>13</v>
      </c>
      <c r="C231" s="162" t="s">
        <v>580</v>
      </c>
      <c r="D231" s="98">
        <v>10857.08</v>
      </c>
      <c r="E231" s="98">
        <f t="shared" ref="E231:E246" si="31">7128.6+7952.21+3890.68</f>
        <v>18971.490000000002</v>
      </c>
      <c r="F231" s="100">
        <f t="shared" si="28"/>
        <v>29828.57</v>
      </c>
      <c r="G231" s="100">
        <f t="shared" si="29"/>
        <v>357942.83999999997</v>
      </c>
      <c r="H231" s="98">
        <v>1979</v>
      </c>
      <c r="I231" s="100">
        <f t="shared" si="30"/>
        <v>180.87056088933804</v>
      </c>
    </row>
    <row r="232" spans="1:9" x14ac:dyDescent="0.25">
      <c r="A232" s="158" t="s">
        <v>282</v>
      </c>
      <c r="B232" s="156" t="s">
        <v>73</v>
      </c>
      <c r="C232" s="162" t="s">
        <v>580</v>
      </c>
      <c r="D232" s="98">
        <v>10857.08</v>
      </c>
      <c r="E232" s="98">
        <f t="shared" si="31"/>
        <v>18971.490000000002</v>
      </c>
      <c r="F232" s="100">
        <f t="shared" si="28"/>
        <v>29828.57</v>
      </c>
      <c r="G232" s="100">
        <f t="shared" si="29"/>
        <v>357942.83999999997</v>
      </c>
      <c r="H232" s="98">
        <v>1979</v>
      </c>
      <c r="I232" s="100">
        <f t="shared" si="30"/>
        <v>180.87056088933804</v>
      </c>
    </row>
    <row r="233" spans="1:9" x14ac:dyDescent="0.25">
      <c r="A233" s="158" t="s">
        <v>283</v>
      </c>
      <c r="B233" s="156" t="s">
        <v>74</v>
      </c>
      <c r="C233" s="162" t="s">
        <v>582</v>
      </c>
      <c r="D233" s="98">
        <v>10900.08</v>
      </c>
      <c r="E233" s="98">
        <v>15805.12</v>
      </c>
      <c r="F233" s="100">
        <f t="shared" si="28"/>
        <v>26705.200000000001</v>
      </c>
      <c r="G233" s="100">
        <f t="shared" si="29"/>
        <v>320462.40000000002</v>
      </c>
      <c r="H233" s="98">
        <v>1979</v>
      </c>
      <c r="I233" s="100">
        <f t="shared" si="30"/>
        <v>161.93148054573018</v>
      </c>
    </row>
    <row r="234" spans="1:9" x14ac:dyDescent="0.25">
      <c r="A234" s="158" t="s">
        <v>284</v>
      </c>
      <c r="B234" s="156" t="s">
        <v>50</v>
      </c>
      <c r="C234" s="162" t="s">
        <v>580</v>
      </c>
      <c r="D234" s="98">
        <v>10857.08</v>
      </c>
      <c r="E234" s="98">
        <f t="shared" si="31"/>
        <v>18971.490000000002</v>
      </c>
      <c r="F234" s="100">
        <f t="shared" si="28"/>
        <v>29828.57</v>
      </c>
      <c r="G234" s="100">
        <f t="shared" si="29"/>
        <v>357942.83999999997</v>
      </c>
      <c r="H234" s="98">
        <v>1979</v>
      </c>
      <c r="I234" s="100">
        <f t="shared" si="30"/>
        <v>180.87056088933804</v>
      </c>
    </row>
    <row r="235" spans="1:9" x14ac:dyDescent="0.25">
      <c r="A235" s="158" t="s">
        <v>285</v>
      </c>
      <c r="B235" s="156" t="s">
        <v>52</v>
      </c>
      <c r="C235" s="162" t="s">
        <v>580</v>
      </c>
      <c r="D235" s="98">
        <v>10857.08</v>
      </c>
      <c r="E235" s="98">
        <f t="shared" si="31"/>
        <v>18971.490000000002</v>
      </c>
      <c r="F235" s="100">
        <f t="shared" si="28"/>
        <v>29828.57</v>
      </c>
      <c r="G235" s="100">
        <f t="shared" si="29"/>
        <v>357942.83999999997</v>
      </c>
      <c r="H235" s="98">
        <v>1979</v>
      </c>
      <c r="I235" s="100">
        <f t="shared" si="30"/>
        <v>180.87056088933804</v>
      </c>
    </row>
    <row r="236" spans="1:9" x14ac:dyDescent="0.25">
      <c r="A236" s="158" t="s">
        <v>286</v>
      </c>
      <c r="B236" s="156" t="s">
        <v>75</v>
      </c>
      <c r="C236" s="162" t="s">
        <v>582</v>
      </c>
      <c r="D236" s="98">
        <v>10900.08</v>
      </c>
      <c r="E236" s="98">
        <v>15805.12</v>
      </c>
      <c r="F236" s="100">
        <f t="shared" si="28"/>
        <v>26705.200000000001</v>
      </c>
      <c r="G236" s="100">
        <f t="shared" si="29"/>
        <v>320462.40000000002</v>
      </c>
      <c r="H236" s="98">
        <v>1979</v>
      </c>
      <c r="I236" s="100">
        <f t="shared" si="30"/>
        <v>161.93148054573018</v>
      </c>
    </row>
    <row r="237" spans="1:9" x14ac:dyDescent="0.25">
      <c r="A237" s="158" t="s">
        <v>287</v>
      </c>
      <c r="B237" s="156" t="s">
        <v>140</v>
      </c>
      <c r="C237" s="162" t="s">
        <v>580</v>
      </c>
      <c r="D237" s="98">
        <v>10857.08</v>
      </c>
      <c r="E237" s="98">
        <f t="shared" si="31"/>
        <v>18971.490000000002</v>
      </c>
      <c r="F237" s="100">
        <f t="shared" si="28"/>
        <v>29828.57</v>
      </c>
      <c r="G237" s="100">
        <f t="shared" si="29"/>
        <v>357942.83999999997</v>
      </c>
      <c r="H237" s="98">
        <v>1979</v>
      </c>
      <c r="I237" s="100">
        <f t="shared" si="30"/>
        <v>180.87056088933804</v>
      </c>
    </row>
    <row r="238" spans="1:9" x14ac:dyDescent="0.25">
      <c r="A238" s="158" t="s">
        <v>288</v>
      </c>
      <c r="B238" s="156" t="s">
        <v>76</v>
      </c>
      <c r="C238" s="162" t="s">
        <v>580</v>
      </c>
      <c r="D238" s="98">
        <v>10857.08</v>
      </c>
      <c r="E238" s="98">
        <f t="shared" si="31"/>
        <v>18971.490000000002</v>
      </c>
      <c r="F238" s="100">
        <f t="shared" si="28"/>
        <v>29828.57</v>
      </c>
      <c r="G238" s="100">
        <f t="shared" si="29"/>
        <v>357942.83999999997</v>
      </c>
      <c r="H238" s="98">
        <v>1979</v>
      </c>
      <c r="I238" s="100">
        <f t="shared" si="30"/>
        <v>180.87056088933804</v>
      </c>
    </row>
    <row r="239" spans="1:9" ht="30" x14ac:dyDescent="0.25">
      <c r="A239" s="158" t="s">
        <v>289</v>
      </c>
      <c r="B239" s="156" t="s">
        <v>77</v>
      </c>
      <c r="C239" s="162" t="s">
        <v>580</v>
      </c>
      <c r="D239" s="98">
        <v>10857.08</v>
      </c>
      <c r="E239" s="98">
        <f t="shared" si="31"/>
        <v>18971.490000000002</v>
      </c>
      <c r="F239" s="100">
        <f t="shared" si="28"/>
        <v>29828.57</v>
      </c>
      <c r="G239" s="100">
        <f t="shared" si="29"/>
        <v>357942.83999999997</v>
      </c>
      <c r="H239" s="98">
        <v>1979</v>
      </c>
      <c r="I239" s="100">
        <f t="shared" si="30"/>
        <v>180.87056088933804</v>
      </c>
    </row>
    <row r="240" spans="1:9" x14ac:dyDescent="0.25">
      <c r="A240" s="158" t="s">
        <v>290</v>
      </c>
      <c r="B240" s="156" t="s">
        <v>78</v>
      </c>
      <c r="C240" s="162" t="s">
        <v>580</v>
      </c>
      <c r="D240" s="98">
        <v>10857.08</v>
      </c>
      <c r="E240" s="98">
        <f t="shared" si="31"/>
        <v>18971.490000000002</v>
      </c>
      <c r="F240" s="100">
        <f t="shared" si="28"/>
        <v>29828.57</v>
      </c>
      <c r="G240" s="100">
        <f t="shared" si="29"/>
        <v>357942.83999999997</v>
      </c>
      <c r="H240" s="98">
        <v>1979</v>
      </c>
      <c r="I240" s="100">
        <f t="shared" si="30"/>
        <v>180.87056088933804</v>
      </c>
    </row>
    <row r="241" spans="1:9" x14ac:dyDescent="0.25">
      <c r="A241" s="158" t="s">
        <v>291</v>
      </c>
      <c r="B241" s="156" t="s">
        <v>79</v>
      </c>
      <c r="C241" s="162" t="s">
        <v>580</v>
      </c>
      <c r="D241" s="98">
        <v>10857.08</v>
      </c>
      <c r="E241" s="98">
        <f t="shared" si="31"/>
        <v>18971.490000000002</v>
      </c>
      <c r="F241" s="100">
        <f t="shared" si="28"/>
        <v>29828.57</v>
      </c>
      <c r="G241" s="100">
        <f t="shared" si="29"/>
        <v>357942.83999999997</v>
      </c>
      <c r="H241" s="98">
        <v>1979</v>
      </c>
      <c r="I241" s="100">
        <f t="shared" si="30"/>
        <v>180.87056088933804</v>
      </c>
    </row>
    <row r="242" spans="1:9" ht="30" x14ac:dyDescent="0.25">
      <c r="A242" s="158" t="s">
        <v>292</v>
      </c>
      <c r="B242" s="156" t="s">
        <v>80</v>
      </c>
      <c r="C242" s="162" t="s">
        <v>580</v>
      </c>
      <c r="D242" s="98">
        <v>10857.08</v>
      </c>
      <c r="E242" s="98">
        <f t="shared" si="31"/>
        <v>18971.490000000002</v>
      </c>
      <c r="F242" s="100">
        <f t="shared" si="28"/>
        <v>29828.57</v>
      </c>
      <c r="G242" s="100">
        <f t="shared" si="29"/>
        <v>357942.83999999997</v>
      </c>
      <c r="H242" s="98">
        <v>1979</v>
      </c>
      <c r="I242" s="100">
        <f t="shared" si="30"/>
        <v>180.87056088933804</v>
      </c>
    </row>
    <row r="243" spans="1:9" ht="30" x14ac:dyDescent="0.25">
      <c r="A243" s="158" t="s">
        <v>293</v>
      </c>
      <c r="B243" s="156" t="s">
        <v>81</v>
      </c>
      <c r="C243" s="162" t="s">
        <v>580</v>
      </c>
      <c r="D243" s="98">
        <v>10857.08</v>
      </c>
      <c r="E243" s="98">
        <f t="shared" si="31"/>
        <v>18971.490000000002</v>
      </c>
      <c r="F243" s="100">
        <f t="shared" si="28"/>
        <v>29828.57</v>
      </c>
      <c r="G243" s="100">
        <f t="shared" si="29"/>
        <v>357942.83999999997</v>
      </c>
      <c r="H243" s="98">
        <v>1979</v>
      </c>
      <c r="I243" s="100">
        <f t="shared" si="30"/>
        <v>180.87056088933804</v>
      </c>
    </row>
    <row r="244" spans="1:9" x14ac:dyDescent="0.25">
      <c r="A244" s="158" t="s">
        <v>294</v>
      </c>
      <c r="B244" s="156" t="s">
        <v>82</v>
      </c>
      <c r="C244" s="162" t="s">
        <v>580</v>
      </c>
      <c r="D244" s="98">
        <v>10857.08</v>
      </c>
      <c r="E244" s="98">
        <f t="shared" si="31"/>
        <v>18971.490000000002</v>
      </c>
      <c r="F244" s="100">
        <f t="shared" si="28"/>
        <v>29828.57</v>
      </c>
      <c r="G244" s="100">
        <f t="shared" si="29"/>
        <v>357942.83999999997</v>
      </c>
      <c r="H244" s="98">
        <v>1979</v>
      </c>
      <c r="I244" s="100">
        <f t="shared" si="30"/>
        <v>180.87056088933804</v>
      </c>
    </row>
    <row r="245" spans="1:9" ht="30" x14ac:dyDescent="0.25">
      <c r="A245" s="158" t="s">
        <v>295</v>
      </c>
      <c r="B245" s="156" t="s">
        <v>143</v>
      </c>
      <c r="C245" s="162" t="s">
        <v>580</v>
      </c>
      <c r="D245" s="98">
        <v>10857.08</v>
      </c>
      <c r="E245" s="98">
        <f t="shared" si="31"/>
        <v>18971.490000000002</v>
      </c>
      <c r="F245" s="100">
        <f t="shared" si="28"/>
        <v>29828.57</v>
      </c>
      <c r="G245" s="100">
        <f t="shared" si="29"/>
        <v>357942.83999999997</v>
      </c>
      <c r="H245" s="98">
        <v>1979</v>
      </c>
      <c r="I245" s="100">
        <f t="shared" si="30"/>
        <v>180.87056088933804</v>
      </c>
    </row>
    <row r="246" spans="1:9" ht="30" x14ac:dyDescent="0.25">
      <c r="A246" s="158" t="s">
        <v>296</v>
      </c>
      <c r="B246" s="156" t="s">
        <v>83</v>
      </c>
      <c r="C246" s="162" t="s">
        <v>580</v>
      </c>
      <c r="D246" s="98">
        <v>10857.08</v>
      </c>
      <c r="E246" s="98">
        <f t="shared" si="31"/>
        <v>18971.490000000002</v>
      </c>
      <c r="F246" s="100">
        <f t="shared" si="28"/>
        <v>29828.57</v>
      </c>
      <c r="G246" s="100">
        <f t="shared" si="29"/>
        <v>357942.83999999997</v>
      </c>
      <c r="H246" s="98">
        <v>1979</v>
      </c>
      <c r="I246" s="100">
        <f t="shared" si="30"/>
        <v>180.87056088933804</v>
      </c>
    </row>
    <row r="247" spans="1:9" ht="30" x14ac:dyDescent="0.25">
      <c r="A247" s="158" t="s">
        <v>297</v>
      </c>
      <c r="B247" s="156" t="s">
        <v>128</v>
      </c>
      <c r="C247" s="162" t="s">
        <v>502</v>
      </c>
      <c r="D247" s="98">
        <v>14793.67</v>
      </c>
      <c r="E247" s="98">
        <v>18977.849999999999</v>
      </c>
      <c r="F247" s="100">
        <f t="shared" si="28"/>
        <v>33771.519999999997</v>
      </c>
      <c r="G247" s="100">
        <f t="shared" si="29"/>
        <v>405258.23999999999</v>
      </c>
      <c r="H247" s="98">
        <v>1979</v>
      </c>
      <c r="I247" s="100">
        <f t="shared" si="30"/>
        <v>204.77930267812025</v>
      </c>
    </row>
    <row r="248" spans="1:9" x14ac:dyDescent="0.25">
      <c r="A248" s="158" t="s">
        <v>298</v>
      </c>
      <c r="B248" s="156" t="s">
        <v>299</v>
      </c>
      <c r="C248" s="162" t="s">
        <v>502</v>
      </c>
      <c r="D248" s="98">
        <v>14793.67</v>
      </c>
      <c r="E248" s="98">
        <v>18977.849999999999</v>
      </c>
      <c r="F248" s="100">
        <f t="shared" si="28"/>
        <v>33771.519999999997</v>
      </c>
      <c r="G248" s="100">
        <f t="shared" si="29"/>
        <v>405258.23999999999</v>
      </c>
      <c r="H248" s="98">
        <v>1979</v>
      </c>
      <c r="I248" s="100">
        <f t="shared" si="30"/>
        <v>204.77930267812025</v>
      </c>
    </row>
    <row r="249" spans="1:9" hidden="1" x14ac:dyDescent="0.25">
      <c r="A249" s="70" t="s">
        <v>300</v>
      </c>
      <c r="B249" s="34" t="s">
        <v>32</v>
      </c>
      <c r="C249" s="97" t="s">
        <v>501</v>
      </c>
      <c r="D249" s="98" t="s">
        <v>501</v>
      </c>
      <c r="E249" s="98" t="s">
        <v>501</v>
      </c>
      <c r="F249" s="98" t="s">
        <v>501</v>
      </c>
      <c r="G249" s="98" t="s">
        <v>501</v>
      </c>
      <c r="H249" s="98" t="s">
        <v>501</v>
      </c>
      <c r="I249" s="98" t="s">
        <v>501</v>
      </c>
    </row>
    <row r="250" spans="1:9" ht="30" x14ac:dyDescent="0.25">
      <c r="A250" s="158" t="s">
        <v>84</v>
      </c>
      <c r="B250" s="156" t="s">
        <v>210</v>
      </c>
      <c r="C250" s="162" t="s">
        <v>583</v>
      </c>
      <c r="D250" s="98">
        <v>12457.67</v>
      </c>
      <c r="E250" s="98">
        <v>15572.08</v>
      </c>
      <c r="F250" s="100">
        <f t="shared" si="28"/>
        <v>28029.75</v>
      </c>
      <c r="G250" s="100">
        <f t="shared" si="29"/>
        <v>336357</v>
      </c>
      <c r="H250" s="98">
        <v>1979</v>
      </c>
      <c r="I250" s="100">
        <f t="shared" si="30"/>
        <v>169.96311268317331</v>
      </c>
    </row>
    <row r="251" spans="1:9" ht="30" hidden="1" x14ac:dyDescent="0.25">
      <c r="A251" s="70" t="s">
        <v>85</v>
      </c>
      <c r="B251" s="44" t="s">
        <v>86</v>
      </c>
      <c r="C251" s="97" t="s">
        <v>501</v>
      </c>
      <c r="D251" s="98" t="s">
        <v>501</v>
      </c>
      <c r="E251" s="98" t="s">
        <v>501</v>
      </c>
      <c r="F251" s="98" t="s">
        <v>501</v>
      </c>
      <c r="G251" s="98" t="s">
        <v>501</v>
      </c>
      <c r="H251" s="98" t="s">
        <v>501</v>
      </c>
      <c r="I251" s="98" t="s">
        <v>501</v>
      </c>
    </row>
    <row r="252" spans="1:9" ht="75" hidden="1" x14ac:dyDescent="0.25">
      <c r="A252" s="70" t="s">
        <v>301</v>
      </c>
      <c r="B252" s="44" t="s">
        <v>87</v>
      </c>
      <c r="C252" s="97"/>
      <c r="D252" s="98"/>
      <c r="E252" s="98"/>
      <c r="F252" s="100">
        <f t="shared" si="28"/>
        <v>0</v>
      </c>
      <c r="G252" s="100">
        <f t="shared" si="29"/>
        <v>0</v>
      </c>
      <c r="H252" s="98"/>
      <c r="I252" s="100" t="e">
        <f t="shared" si="30"/>
        <v>#DIV/0!</v>
      </c>
    </row>
    <row r="253" spans="1:9" ht="75" x14ac:dyDescent="0.25">
      <c r="A253" s="158" t="s">
        <v>302</v>
      </c>
      <c r="B253" s="156" t="s">
        <v>303</v>
      </c>
      <c r="C253" s="162" t="s">
        <v>502</v>
      </c>
      <c r="D253" s="98">
        <v>14793.67</v>
      </c>
      <c r="E253" s="98">
        <v>18977.849999999999</v>
      </c>
      <c r="F253" s="100">
        <f t="shared" si="28"/>
        <v>33771.519999999997</v>
      </c>
      <c r="G253" s="100">
        <f t="shared" si="29"/>
        <v>405258.23999999999</v>
      </c>
      <c r="H253" s="98">
        <v>1979</v>
      </c>
      <c r="I253" s="100">
        <f t="shared" si="30"/>
        <v>204.77930267812025</v>
      </c>
    </row>
    <row r="254" spans="1:9" ht="45" x14ac:dyDescent="0.25">
      <c r="A254" s="158" t="s">
        <v>304</v>
      </c>
      <c r="B254" s="156" t="s">
        <v>63</v>
      </c>
      <c r="C254" s="162" t="s">
        <v>502</v>
      </c>
      <c r="D254" s="98">
        <v>14793.67</v>
      </c>
      <c r="E254" s="98">
        <v>18977.849999999999</v>
      </c>
      <c r="F254" s="100">
        <f t="shared" si="28"/>
        <v>33771.519999999997</v>
      </c>
      <c r="G254" s="100">
        <f t="shared" si="29"/>
        <v>405258.23999999999</v>
      </c>
      <c r="H254" s="98">
        <v>1979</v>
      </c>
      <c r="I254" s="100">
        <f t="shared" si="30"/>
        <v>204.77930267812025</v>
      </c>
    </row>
    <row r="255" spans="1:9" ht="30" hidden="1" x14ac:dyDescent="0.25">
      <c r="A255" s="70" t="s">
        <v>305</v>
      </c>
      <c r="B255" s="44" t="s">
        <v>148</v>
      </c>
      <c r="C255" s="97"/>
      <c r="D255" s="98"/>
      <c r="E255" s="98"/>
      <c r="F255" s="100">
        <f t="shared" si="28"/>
        <v>0</v>
      </c>
      <c r="G255" s="100">
        <f t="shared" si="29"/>
        <v>0</v>
      </c>
      <c r="H255" s="98"/>
      <c r="I255" s="100" t="e">
        <f t="shared" si="30"/>
        <v>#DIV/0!</v>
      </c>
    </row>
    <row r="256" spans="1:9" ht="45" hidden="1" x14ac:dyDescent="0.25">
      <c r="A256" s="70" t="s">
        <v>306</v>
      </c>
      <c r="B256" s="44" t="s">
        <v>88</v>
      </c>
      <c r="C256" s="97"/>
      <c r="D256" s="98"/>
      <c r="E256" s="98"/>
      <c r="F256" s="100">
        <f t="shared" si="28"/>
        <v>0</v>
      </c>
      <c r="G256" s="100">
        <f t="shared" si="29"/>
        <v>0</v>
      </c>
      <c r="H256" s="98"/>
      <c r="I256" s="100" t="e">
        <f t="shared" si="30"/>
        <v>#DIV/0!</v>
      </c>
    </row>
    <row r="257" spans="1:9" ht="30" hidden="1" x14ac:dyDescent="0.25">
      <c r="A257" s="70" t="s">
        <v>307</v>
      </c>
      <c r="B257" s="44" t="s">
        <v>147</v>
      </c>
      <c r="C257" s="97"/>
      <c r="D257" s="98"/>
      <c r="E257" s="98"/>
      <c r="F257" s="100">
        <f t="shared" si="28"/>
        <v>0</v>
      </c>
      <c r="G257" s="100">
        <f t="shared" si="29"/>
        <v>0</v>
      </c>
      <c r="H257" s="98"/>
      <c r="I257" s="100" t="e">
        <f t="shared" si="30"/>
        <v>#DIV/0!</v>
      </c>
    </row>
    <row r="258" spans="1:9" hidden="1" x14ac:dyDescent="0.25">
      <c r="A258" s="70" t="s">
        <v>308</v>
      </c>
      <c r="B258" s="44" t="s">
        <v>215</v>
      </c>
      <c r="C258" s="97"/>
      <c r="D258" s="98"/>
      <c r="E258" s="98"/>
      <c r="F258" s="100">
        <f t="shared" si="28"/>
        <v>0</v>
      </c>
      <c r="G258" s="100">
        <f t="shared" si="29"/>
        <v>0</v>
      </c>
      <c r="H258" s="98"/>
      <c r="I258" s="100" t="e">
        <f t="shared" si="30"/>
        <v>#DIV/0!</v>
      </c>
    </row>
    <row r="259" spans="1:9" ht="30" hidden="1" x14ac:dyDescent="0.25">
      <c r="A259" s="70" t="s">
        <v>309</v>
      </c>
      <c r="B259" s="44" t="s">
        <v>89</v>
      </c>
      <c r="C259" s="97"/>
      <c r="D259" s="98"/>
      <c r="E259" s="98"/>
      <c r="F259" s="100">
        <f t="shared" si="28"/>
        <v>0</v>
      </c>
      <c r="G259" s="100">
        <f t="shared" si="29"/>
        <v>0</v>
      </c>
      <c r="H259" s="98"/>
      <c r="I259" s="100" t="e">
        <f t="shared" si="30"/>
        <v>#DIV/0!</v>
      </c>
    </row>
    <row r="260" spans="1:9" ht="30" hidden="1" x14ac:dyDescent="0.25">
      <c r="A260" s="70" t="s">
        <v>90</v>
      </c>
      <c r="B260" s="44" t="s">
        <v>91</v>
      </c>
      <c r="C260" s="97" t="s">
        <v>501</v>
      </c>
      <c r="D260" s="98" t="s">
        <v>501</v>
      </c>
      <c r="E260" s="98" t="s">
        <v>501</v>
      </c>
      <c r="F260" s="98" t="s">
        <v>501</v>
      </c>
      <c r="G260" s="98" t="s">
        <v>501</v>
      </c>
      <c r="H260" s="98" t="s">
        <v>501</v>
      </c>
      <c r="I260" s="98" t="s">
        <v>501</v>
      </c>
    </row>
    <row r="261" spans="1:9" ht="30" hidden="1" x14ac:dyDescent="0.25">
      <c r="A261" s="70" t="s">
        <v>310</v>
      </c>
      <c r="B261" s="44" t="s">
        <v>92</v>
      </c>
      <c r="C261" s="97"/>
      <c r="D261" s="98"/>
      <c r="E261" s="98"/>
      <c r="F261" s="100">
        <f t="shared" si="28"/>
        <v>0</v>
      </c>
      <c r="G261" s="100">
        <f t="shared" si="29"/>
        <v>0</v>
      </c>
      <c r="H261" s="98"/>
      <c r="I261" s="100" t="e">
        <f t="shared" si="30"/>
        <v>#DIV/0!</v>
      </c>
    </row>
    <row r="262" spans="1:9" ht="30" hidden="1" x14ac:dyDescent="0.25">
      <c r="A262" s="70" t="s">
        <v>311</v>
      </c>
      <c r="B262" s="44" t="s">
        <v>93</v>
      </c>
      <c r="C262" s="97"/>
      <c r="D262" s="98"/>
      <c r="E262" s="98"/>
      <c r="F262" s="100">
        <f t="shared" si="28"/>
        <v>0</v>
      </c>
      <c r="G262" s="100">
        <f t="shared" si="29"/>
        <v>0</v>
      </c>
      <c r="H262" s="98"/>
      <c r="I262" s="100" t="e">
        <f t="shared" si="30"/>
        <v>#DIV/0!</v>
      </c>
    </row>
    <row r="263" spans="1:9" ht="30" hidden="1" x14ac:dyDescent="0.25">
      <c r="A263" s="70" t="s">
        <v>94</v>
      </c>
      <c r="B263" s="44" t="s">
        <v>156</v>
      </c>
      <c r="C263" s="97"/>
      <c r="D263" s="98"/>
      <c r="E263" s="98"/>
      <c r="F263" s="100">
        <f t="shared" si="28"/>
        <v>0</v>
      </c>
      <c r="G263" s="100">
        <f t="shared" si="29"/>
        <v>0</v>
      </c>
      <c r="H263" s="98"/>
      <c r="I263" s="100" t="e">
        <f t="shared" si="30"/>
        <v>#DIV/0!</v>
      </c>
    </row>
    <row r="264" spans="1:9" ht="60" hidden="1" x14ac:dyDescent="0.25">
      <c r="A264" s="70" t="s">
        <v>95</v>
      </c>
      <c r="B264" s="44" t="s">
        <v>312</v>
      </c>
      <c r="C264" s="97" t="s">
        <v>501</v>
      </c>
      <c r="D264" s="98" t="s">
        <v>501</v>
      </c>
      <c r="E264" s="98" t="s">
        <v>501</v>
      </c>
      <c r="F264" s="98" t="s">
        <v>501</v>
      </c>
      <c r="G264" s="98" t="s">
        <v>501</v>
      </c>
      <c r="H264" s="98" t="s">
        <v>501</v>
      </c>
      <c r="I264" s="98" t="s">
        <v>501</v>
      </c>
    </row>
    <row r="265" spans="1:9" hidden="1" x14ac:dyDescent="0.25">
      <c r="A265" s="70" t="s">
        <v>313</v>
      </c>
      <c r="B265" s="44" t="s">
        <v>314</v>
      </c>
      <c r="C265" s="97"/>
      <c r="D265" s="98"/>
      <c r="E265" s="98"/>
      <c r="F265" s="100">
        <f t="shared" si="28"/>
        <v>0</v>
      </c>
      <c r="G265" s="100">
        <f t="shared" si="29"/>
        <v>0</v>
      </c>
      <c r="H265" s="98"/>
      <c r="I265" s="100" t="e">
        <f t="shared" si="30"/>
        <v>#DIV/0!</v>
      </c>
    </row>
    <row r="266" spans="1:9" hidden="1" x14ac:dyDescent="0.25">
      <c r="A266" s="70" t="s">
        <v>315</v>
      </c>
      <c r="B266" s="44" t="s">
        <v>316</v>
      </c>
      <c r="C266" s="97"/>
      <c r="D266" s="98"/>
      <c r="E266" s="98"/>
      <c r="F266" s="100">
        <f t="shared" si="28"/>
        <v>0</v>
      </c>
      <c r="G266" s="100">
        <f t="shared" si="29"/>
        <v>0</v>
      </c>
      <c r="H266" s="98"/>
      <c r="I266" s="100" t="e">
        <f t="shared" si="30"/>
        <v>#DIV/0!</v>
      </c>
    </row>
    <row r="267" spans="1:9" hidden="1" x14ac:dyDescent="0.25">
      <c r="A267" s="70" t="s">
        <v>317</v>
      </c>
      <c r="B267" s="44" t="s">
        <v>318</v>
      </c>
      <c r="C267" s="97"/>
      <c r="D267" s="98"/>
      <c r="E267" s="98"/>
      <c r="F267" s="100">
        <f t="shared" si="28"/>
        <v>0</v>
      </c>
      <c r="G267" s="100">
        <f t="shared" si="29"/>
        <v>0</v>
      </c>
      <c r="H267" s="98"/>
      <c r="I267" s="100" t="e">
        <f t="shared" si="30"/>
        <v>#DIV/0!</v>
      </c>
    </row>
    <row r="268" spans="1:9" hidden="1" x14ac:dyDescent="0.25">
      <c r="A268" s="70" t="s">
        <v>319</v>
      </c>
      <c r="B268" s="44" t="s">
        <v>320</v>
      </c>
      <c r="C268" s="97"/>
      <c r="D268" s="98"/>
      <c r="E268" s="98"/>
      <c r="F268" s="100">
        <f t="shared" si="28"/>
        <v>0</v>
      </c>
      <c r="G268" s="100">
        <f t="shared" si="29"/>
        <v>0</v>
      </c>
      <c r="H268" s="98"/>
      <c r="I268" s="100" t="e">
        <f t="shared" si="30"/>
        <v>#DIV/0!</v>
      </c>
    </row>
    <row r="269" spans="1:9" hidden="1" x14ac:dyDescent="0.25">
      <c r="A269" s="70" t="s">
        <v>321</v>
      </c>
      <c r="B269" s="44" t="s">
        <v>322</v>
      </c>
      <c r="C269" s="97"/>
      <c r="D269" s="98"/>
      <c r="E269" s="98"/>
      <c r="F269" s="100">
        <f t="shared" si="28"/>
        <v>0</v>
      </c>
      <c r="G269" s="100">
        <f t="shared" si="29"/>
        <v>0</v>
      </c>
      <c r="H269" s="98"/>
      <c r="I269" s="100" t="e">
        <f t="shared" si="30"/>
        <v>#DIV/0!</v>
      </c>
    </row>
    <row r="270" spans="1:9" hidden="1" x14ac:dyDescent="0.25">
      <c r="A270" s="70" t="s">
        <v>323</v>
      </c>
      <c r="B270" s="44" t="s">
        <v>324</v>
      </c>
      <c r="C270" s="97"/>
      <c r="D270" s="98"/>
      <c r="E270" s="98"/>
      <c r="F270" s="100">
        <f t="shared" si="28"/>
        <v>0</v>
      </c>
      <c r="G270" s="100">
        <f t="shared" si="29"/>
        <v>0</v>
      </c>
      <c r="H270" s="98"/>
      <c r="I270" s="100" t="e">
        <f t="shared" si="30"/>
        <v>#DIV/0!</v>
      </c>
    </row>
    <row r="271" spans="1:9" hidden="1" x14ac:dyDescent="0.25">
      <c r="A271" s="70" t="s">
        <v>325</v>
      </c>
      <c r="B271" s="44" t="s">
        <v>326</v>
      </c>
      <c r="C271" s="97"/>
      <c r="D271" s="98"/>
      <c r="E271" s="98"/>
      <c r="F271" s="100">
        <f t="shared" si="28"/>
        <v>0</v>
      </c>
      <c r="G271" s="100">
        <f t="shared" si="29"/>
        <v>0</v>
      </c>
      <c r="H271" s="98"/>
      <c r="I271" s="100" t="e">
        <f t="shared" si="30"/>
        <v>#DIV/0!</v>
      </c>
    </row>
    <row r="272" spans="1:9" hidden="1" x14ac:dyDescent="0.25">
      <c r="A272" s="70" t="s">
        <v>327</v>
      </c>
      <c r="B272" s="44" t="s">
        <v>328</v>
      </c>
      <c r="C272" s="97"/>
      <c r="D272" s="98"/>
      <c r="E272" s="98"/>
      <c r="F272" s="100">
        <f t="shared" si="28"/>
        <v>0</v>
      </c>
      <c r="G272" s="100">
        <f t="shared" si="29"/>
        <v>0</v>
      </c>
      <c r="H272" s="98"/>
      <c r="I272" s="100" t="e">
        <f t="shared" si="30"/>
        <v>#DIV/0!</v>
      </c>
    </row>
    <row r="273" spans="1:9" hidden="1" x14ac:dyDescent="0.25">
      <c r="A273" s="70" t="s">
        <v>329</v>
      </c>
      <c r="B273" s="44" t="s">
        <v>330</v>
      </c>
      <c r="C273" s="97"/>
      <c r="D273" s="98"/>
      <c r="E273" s="98"/>
      <c r="F273" s="100">
        <f t="shared" si="28"/>
        <v>0</v>
      </c>
      <c r="G273" s="100">
        <f t="shared" si="29"/>
        <v>0</v>
      </c>
      <c r="H273" s="98"/>
      <c r="I273" s="100" t="e">
        <f t="shared" si="30"/>
        <v>#DIV/0!</v>
      </c>
    </row>
    <row r="274" spans="1:9" hidden="1" x14ac:dyDescent="0.25">
      <c r="A274" s="70" t="s">
        <v>331</v>
      </c>
      <c r="B274" s="44" t="s">
        <v>332</v>
      </c>
      <c r="C274" s="97"/>
      <c r="D274" s="98"/>
      <c r="E274" s="98"/>
      <c r="F274" s="100">
        <f t="shared" si="28"/>
        <v>0</v>
      </c>
      <c r="G274" s="100">
        <f t="shared" si="29"/>
        <v>0</v>
      </c>
      <c r="H274" s="98"/>
      <c r="I274" s="100" t="e">
        <f t="shared" si="30"/>
        <v>#DIV/0!</v>
      </c>
    </row>
    <row r="275" spans="1:9" hidden="1" x14ac:dyDescent="0.25">
      <c r="A275" s="70" t="s">
        <v>333</v>
      </c>
      <c r="B275" s="44" t="s">
        <v>334</v>
      </c>
      <c r="C275" s="97"/>
      <c r="D275" s="98"/>
      <c r="E275" s="98"/>
      <c r="F275" s="100">
        <f t="shared" si="28"/>
        <v>0</v>
      </c>
      <c r="G275" s="100">
        <f t="shared" si="29"/>
        <v>0</v>
      </c>
      <c r="H275" s="98"/>
      <c r="I275" s="100" t="e">
        <f t="shared" si="30"/>
        <v>#DIV/0!</v>
      </c>
    </row>
    <row r="276" spans="1:9" ht="30" hidden="1" x14ac:dyDescent="0.25">
      <c r="A276" s="70" t="s">
        <v>335</v>
      </c>
      <c r="B276" s="44" t="s">
        <v>221</v>
      </c>
      <c r="C276" s="97"/>
      <c r="D276" s="98"/>
      <c r="E276" s="98"/>
      <c r="F276" s="100">
        <f t="shared" si="28"/>
        <v>0</v>
      </c>
      <c r="G276" s="100">
        <f t="shared" si="29"/>
        <v>0</v>
      </c>
      <c r="H276" s="98"/>
      <c r="I276" s="100" t="e">
        <f t="shared" si="30"/>
        <v>#DIV/0!</v>
      </c>
    </row>
    <row r="277" spans="1:9" x14ac:dyDescent="0.25">
      <c r="A277" s="158" t="s">
        <v>336</v>
      </c>
      <c r="B277" s="156" t="s">
        <v>154</v>
      </c>
      <c r="C277" s="162" t="s">
        <v>584</v>
      </c>
      <c r="D277" s="98">
        <v>12946.25</v>
      </c>
      <c r="E277" s="98">
        <v>23821.1</v>
      </c>
      <c r="F277" s="100">
        <f t="shared" si="28"/>
        <v>36767.35</v>
      </c>
      <c r="G277" s="100">
        <f t="shared" si="29"/>
        <v>441208.19999999995</v>
      </c>
      <c r="H277" s="98">
        <v>1979</v>
      </c>
      <c r="I277" s="100">
        <f t="shared" si="30"/>
        <v>222.94502273875693</v>
      </c>
    </row>
    <row r="278" spans="1:9" ht="30" hidden="1" x14ac:dyDescent="0.25">
      <c r="A278" s="70" t="s">
        <v>337</v>
      </c>
      <c r="B278" s="44" t="s">
        <v>219</v>
      </c>
      <c r="C278" s="97"/>
      <c r="D278" s="98"/>
      <c r="E278" s="98"/>
      <c r="F278" s="100">
        <f t="shared" si="28"/>
        <v>0</v>
      </c>
      <c r="G278" s="100">
        <f t="shared" si="29"/>
        <v>0</v>
      </c>
      <c r="H278" s="98"/>
      <c r="I278" s="100" t="e">
        <f t="shared" si="30"/>
        <v>#DIV/0!</v>
      </c>
    </row>
    <row r="279" spans="1:9" ht="30" x14ac:dyDescent="0.25">
      <c r="A279" s="158" t="s">
        <v>338</v>
      </c>
      <c r="B279" s="156" t="s">
        <v>150</v>
      </c>
      <c r="C279" s="162" t="s">
        <v>502</v>
      </c>
      <c r="D279" s="98">
        <v>14793.67</v>
      </c>
      <c r="E279" s="98">
        <v>18977.849999999999</v>
      </c>
      <c r="F279" s="100">
        <f t="shared" si="28"/>
        <v>33771.519999999997</v>
      </c>
      <c r="G279" s="100">
        <f t="shared" si="29"/>
        <v>405258.23999999999</v>
      </c>
      <c r="H279" s="98">
        <v>1979</v>
      </c>
      <c r="I279" s="100">
        <f t="shared" si="30"/>
        <v>204.77930267812025</v>
      </c>
    </row>
    <row r="280" spans="1:9" ht="30" hidden="1" x14ac:dyDescent="0.25">
      <c r="A280" s="70" t="s">
        <v>339</v>
      </c>
      <c r="B280" s="44" t="s">
        <v>152</v>
      </c>
      <c r="C280" s="97"/>
      <c r="D280" s="98"/>
      <c r="E280" s="98"/>
      <c r="F280" s="100">
        <f t="shared" si="28"/>
        <v>0</v>
      </c>
      <c r="G280" s="100">
        <f t="shared" si="29"/>
        <v>0</v>
      </c>
      <c r="H280" s="98"/>
      <c r="I280" s="100" t="e">
        <f t="shared" si="30"/>
        <v>#DIV/0!</v>
      </c>
    </row>
    <row r="281" spans="1:9" hidden="1" x14ac:dyDescent="0.25">
      <c r="A281" s="70" t="s">
        <v>340</v>
      </c>
      <c r="B281" s="34" t="s">
        <v>96</v>
      </c>
      <c r="C281" s="97" t="s">
        <v>501</v>
      </c>
      <c r="D281" s="98" t="s">
        <v>501</v>
      </c>
      <c r="E281" s="98" t="s">
        <v>501</v>
      </c>
      <c r="F281" s="98" t="s">
        <v>501</v>
      </c>
      <c r="G281" s="98" t="s">
        <v>501</v>
      </c>
      <c r="H281" s="98" t="s">
        <v>501</v>
      </c>
      <c r="I281" s="98" t="s">
        <v>501</v>
      </c>
    </row>
    <row r="282" spans="1:9" ht="60" hidden="1" x14ac:dyDescent="0.25">
      <c r="A282" s="70" t="s">
        <v>341</v>
      </c>
      <c r="B282" s="44" t="s">
        <v>169</v>
      </c>
      <c r="C282" s="97"/>
      <c r="D282" s="98"/>
      <c r="E282" s="98"/>
      <c r="F282" s="100">
        <f t="shared" si="28"/>
        <v>0</v>
      </c>
      <c r="G282" s="100">
        <f t="shared" si="29"/>
        <v>0</v>
      </c>
      <c r="H282" s="98"/>
      <c r="I282" s="100" t="e">
        <f t="shared" si="30"/>
        <v>#DIV/0!</v>
      </c>
    </row>
    <row r="283" spans="1:9" x14ac:dyDescent="0.25">
      <c r="A283" s="158" t="s">
        <v>97</v>
      </c>
      <c r="B283" s="156" t="s">
        <v>67</v>
      </c>
      <c r="C283" s="162" t="s">
        <v>583</v>
      </c>
      <c r="D283" s="98">
        <v>12457.67</v>
      </c>
      <c r="E283" s="98">
        <v>15572.08</v>
      </c>
      <c r="F283" s="100">
        <f t="shared" si="28"/>
        <v>28029.75</v>
      </c>
      <c r="G283" s="100">
        <f t="shared" si="29"/>
        <v>336357</v>
      </c>
      <c r="H283" s="98">
        <v>1979</v>
      </c>
      <c r="I283" s="100">
        <f t="shared" si="30"/>
        <v>169.96311268317331</v>
      </c>
    </row>
    <row r="284" spans="1:9" x14ac:dyDescent="0.25">
      <c r="A284" s="158" t="s">
        <v>342</v>
      </c>
      <c r="B284" s="156" t="s">
        <v>227</v>
      </c>
      <c r="C284" s="162" t="s">
        <v>583</v>
      </c>
      <c r="D284" s="98">
        <v>12457.67</v>
      </c>
      <c r="E284" s="98">
        <v>15572.08</v>
      </c>
      <c r="F284" s="100">
        <f t="shared" si="28"/>
        <v>28029.75</v>
      </c>
      <c r="G284" s="100">
        <f t="shared" si="29"/>
        <v>336357</v>
      </c>
      <c r="H284" s="98">
        <v>1979</v>
      </c>
      <c r="I284" s="100">
        <f t="shared" si="30"/>
        <v>169.96311268317331</v>
      </c>
    </row>
    <row r="285" spans="1:9" x14ac:dyDescent="0.25">
      <c r="A285" s="158" t="s">
        <v>343</v>
      </c>
      <c r="B285" s="156" t="s">
        <v>229</v>
      </c>
      <c r="C285" s="162" t="s">
        <v>583</v>
      </c>
      <c r="D285" s="98">
        <v>12457.67</v>
      </c>
      <c r="E285" s="98">
        <v>15572.08</v>
      </c>
      <c r="F285" s="100">
        <f t="shared" si="28"/>
        <v>28029.75</v>
      </c>
      <c r="G285" s="100">
        <f t="shared" si="29"/>
        <v>336357</v>
      </c>
      <c r="H285" s="98">
        <v>1979</v>
      </c>
      <c r="I285" s="100">
        <f t="shared" si="30"/>
        <v>169.96311268317331</v>
      </c>
    </row>
    <row r="286" spans="1:9" hidden="1" x14ac:dyDescent="0.25">
      <c r="A286" s="70" t="s">
        <v>344</v>
      </c>
      <c r="B286" s="34" t="s">
        <v>42</v>
      </c>
      <c r="C286" s="97" t="s">
        <v>501</v>
      </c>
      <c r="D286" s="98" t="s">
        <v>501</v>
      </c>
      <c r="E286" s="98" t="s">
        <v>501</v>
      </c>
      <c r="F286" s="98" t="s">
        <v>501</v>
      </c>
      <c r="G286" s="98" t="s">
        <v>501</v>
      </c>
      <c r="H286" s="98" t="s">
        <v>501</v>
      </c>
      <c r="I286" s="98" t="s">
        <v>501</v>
      </c>
    </row>
    <row r="287" spans="1:9" x14ac:dyDescent="0.25">
      <c r="A287" s="158" t="s">
        <v>345</v>
      </c>
      <c r="B287" s="156" t="s">
        <v>231</v>
      </c>
      <c r="C287" s="162" t="s">
        <v>585</v>
      </c>
      <c r="D287" s="98">
        <v>11680.33</v>
      </c>
      <c r="E287" s="98">
        <v>16936.48</v>
      </c>
      <c r="F287" s="100">
        <f t="shared" si="28"/>
        <v>28616.809999999998</v>
      </c>
      <c r="G287" s="100">
        <f t="shared" si="29"/>
        <v>343401.72</v>
      </c>
      <c r="H287" s="98">
        <v>1979</v>
      </c>
      <c r="I287" s="100">
        <f t="shared" si="30"/>
        <v>173.52284992420414</v>
      </c>
    </row>
    <row r="288" spans="1:9" hidden="1" x14ac:dyDescent="0.25">
      <c r="A288" s="70" t="s">
        <v>98</v>
      </c>
      <c r="B288" s="44" t="s">
        <v>181</v>
      </c>
      <c r="C288" s="97"/>
      <c r="D288" s="98"/>
      <c r="E288" s="98"/>
      <c r="F288" s="100">
        <f t="shared" si="28"/>
        <v>0</v>
      </c>
      <c r="G288" s="100">
        <f t="shared" si="29"/>
        <v>0</v>
      </c>
      <c r="H288" s="98"/>
      <c r="I288" s="100" t="e">
        <f t="shared" si="30"/>
        <v>#DIV/0!</v>
      </c>
    </row>
    <row r="289" spans="1:9" hidden="1" x14ac:dyDescent="0.25">
      <c r="A289" s="70" t="s">
        <v>346</v>
      </c>
      <c r="B289" s="44" t="s">
        <v>182</v>
      </c>
      <c r="C289" s="97"/>
      <c r="D289" s="98"/>
      <c r="E289" s="98"/>
      <c r="F289" s="100">
        <f t="shared" si="28"/>
        <v>0</v>
      </c>
      <c r="G289" s="100">
        <f t="shared" si="29"/>
        <v>0</v>
      </c>
      <c r="H289" s="98"/>
      <c r="I289" s="100" t="e">
        <f t="shared" si="30"/>
        <v>#DIV/0!</v>
      </c>
    </row>
    <row r="290" spans="1:9" hidden="1" x14ac:dyDescent="0.25">
      <c r="A290" s="70" t="s">
        <v>347</v>
      </c>
      <c r="B290" s="44" t="s">
        <v>183</v>
      </c>
      <c r="C290" s="97"/>
      <c r="D290" s="98"/>
      <c r="E290" s="98"/>
      <c r="F290" s="100">
        <f t="shared" si="28"/>
        <v>0</v>
      </c>
      <c r="G290" s="100">
        <f t="shared" si="29"/>
        <v>0</v>
      </c>
      <c r="H290" s="98"/>
      <c r="I290" s="100" t="e">
        <f t="shared" si="30"/>
        <v>#DIV/0!</v>
      </c>
    </row>
    <row r="291" spans="1:9" hidden="1" x14ac:dyDescent="0.25">
      <c r="A291" s="70" t="s">
        <v>348</v>
      </c>
      <c r="B291" s="44" t="s">
        <v>236</v>
      </c>
      <c r="C291" s="97"/>
      <c r="D291" s="98"/>
      <c r="E291" s="98"/>
      <c r="F291" s="100">
        <f t="shared" si="28"/>
        <v>0</v>
      </c>
      <c r="G291" s="100">
        <f t="shared" si="29"/>
        <v>0</v>
      </c>
      <c r="H291" s="98"/>
      <c r="I291" s="100" t="e">
        <f t="shared" si="30"/>
        <v>#DIV/0!</v>
      </c>
    </row>
    <row r="292" spans="1:9" hidden="1" x14ac:dyDescent="0.25">
      <c r="A292" s="70" t="s">
        <v>349</v>
      </c>
      <c r="B292" s="34" t="s">
        <v>238</v>
      </c>
      <c r="C292" s="97" t="s">
        <v>501</v>
      </c>
      <c r="D292" s="98" t="s">
        <v>501</v>
      </c>
      <c r="E292" s="98" t="s">
        <v>501</v>
      </c>
      <c r="F292" s="98" t="s">
        <v>501</v>
      </c>
      <c r="G292" s="98" t="s">
        <v>501</v>
      </c>
      <c r="H292" s="98" t="s">
        <v>501</v>
      </c>
      <c r="I292" s="98" t="s">
        <v>501</v>
      </c>
    </row>
    <row r="293" spans="1:9" hidden="1" x14ac:dyDescent="0.25">
      <c r="A293" s="70" t="s">
        <v>350</v>
      </c>
      <c r="B293" s="44" t="s">
        <v>240</v>
      </c>
      <c r="C293" s="97"/>
      <c r="D293" s="98"/>
      <c r="E293" s="98"/>
      <c r="F293" s="100">
        <f t="shared" ref="F293:F304" si="32">D293+E293</f>
        <v>0</v>
      </c>
      <c r="G293" s="100">
        <f t="shared" ref="G293:G304" si="33">F293*12</f>
        <v>0</v>
      </c>
      <c r="H293" s="98"/>
      <c r="I293" s="100" t="e">
        <f t="shared" ref="I293:I304" si="34">G293/H293</f>
        <v>#DIV/0!</v>
      </c>
    </row>
    <row r="294" spans="1:9" hidden="1" x14ac:dyDescent="0.25">
      <c r="A294" s="70" t="s">
        <v>351</v>
      </c>
      <c r="B294" s="44" t="s">
        <v>244</v>
      </c>
      <c r="C294" s="97"/>
      <c r="D294" s="98"/>
      <c r="E294" s="98"/>
      <c r="F294" s="100">
        <f t="shared" si="32"/>
        <v>0</v>
      </c>
      <c r="G294" s="100">
        <f t="shared" si="33"/>
        <v>0</v>
      </c>
      <c r="H294" s="98"/>
      <c r="I294" s="100" t="e">
        <f t="shared" si="34"/>
        <v>#DIV/0!</v>
      </c>
    </row>
    <row r="295" spans="1:9" hidden="1" x14ac:dyDescent="0.25">
      <c r="A295" s="70" t="s">
        <v>352</v>
      </c>
      <c r="B295" s="34" t="s">
        <v>171</v>
      </c>
      <c r="C295" s="97" t="s">
        <v>501</v>
      </c>
      <c r="D295" s="98" t="s">
        <v>501</v>
      </c>
      <c r="E295" s="98" t="s">
        <v>501</v>
      </c>
      <c r="F295" s="98" t="s">
        <v>501</v>
      </c>
      <c r="G295" s="98" t="s">
        <v>501</v>
      </c>
      <c r="H295" s="98" t="s">
        <v>501</v>
      </c>
      <c r="I295" s="98" t="s">
        <v>501</v>
      </c>
    </row>
    <row r="296" spans="1:9" ht="30" x14ac:dyDescent="0.25">
      <c r="A296" s="158" t="s">
        <v>353</v>
      </c>
      <c r="B296" s="156" t="s">
        <v>173</v>
      </c>
      <c r="C296" s="162" t="s">
        <v>502</v>
      </c>
      <c r="D296" s="98">
        <v>14793.67</v>
      </c>
      <c r="E296" s="98">
        <v>18977.849999999999</v>
      </c>
      <c r="F296" s="100">
        <f t="shared" si="32"/>
        <v>33771.519999999997</v>
      </c>
      <c r="G296" s="100">
        <f t="shared" si="33"/>
        <v>405258.23999999999</v>
      </c>
      <c r="H296" s="98">
        <v>1979</v>
      </c>
      <c r="I296" s="100">
        <f t="shared" si="34"/>
        <v>204.77930267812025</v>
      </c>
    </row>
    <row r="297" spans="1:9" ht="45" x14ac:dyDescent="0.25">
      <c r="A297" s="158" t="s">
        <v>354</v>
      </c>
      <c r="B297" s="156" t="s">
        <v>175</v>
      </c>
      <c r="C297" s="162" t="s">
        <v>586</v>
      </c>
      <c r="D297" s="98">
        <v>12457.67</v>
      </c>
      <c r="E297" s="98">
        <v>21800.92</v>
      </c>
      <c r="F297" s="100">
        <f t="shared" si="32"/>
        <v>34258.589999999997</v>
      </c>
      <c r="G297" s="100">
        <f t="shared" si="33"/>
        <v>411103.07999999996</v>
      </c>
      <c r="H297" s="98">
        <v>1979</v>
      </c>
      <c r="I297" s="100">
        <f t="shared" si="34"/>
        <v>207.73273370389083</v>
      </c>
    </row>
    <row r="298" spans="1:9" ht="60" hidden="1" x14ac:dyDescent="0.25">
      <c r="A298" s="70" t="s">
        <v>355</v>
      </c>
      <c r="B298" s="34" t="s">
        <v>99</v>
      </c>
      <c r="C298" s="97" t="s">
        <v>501</v>
      </c>
      <c r="D298" s="98" t="s">
        <v>501</v>
      </c>
      <c r="E298" s="98" t="s">
        <v>501</v>
      </c>
      <c r="F298" s="98" t="s">
        <v>501</v>
      </c>
      <c r="G298" s="98" t="s">
        <v>501</v>
      </c>
      <c r="H298" s="98" t="s">
        <v>501</v>
      </c>
      <c r="I298" s="98" t="s">
        <v>501</v>
      </c>
    </row>
    <row r="299" spans="1:9" ht="45" hidden="1" x14ac:dyDescent="0.25">
      <c r="A299" s="70" t="s">
        <v>485</v>
      </c>
      <c r="B299" s="40" t="s">
        <v>484</v>
      </c>
      <c r="C299" s="97"/>
      <c r="D299" s="98"/>
      <c r="E299" s="98"/>
      <c r="F299" s="100">
        <f t="shared" si="32"/>
        <v>0</v>
      </c>
      <c r="G299" s="100">
        <f t="shared" si="33"/>
        <v>0</v>
      </c>
      <c r="H299" s="98"/>
      <c r="I299" s="100" t="e">
        <f t="shared" si="34"/>
        <v>#DIV/0!</v>
      </c>
    </row>
    <row r="300" spans="1:9" ht="60" hidden="1" x14ac:dyDescent="0.25">
      <c r="A300" s="70" t="s">
        <v>356</v>
      </c>
      <c r="B300" s="44" t="s">
        <v>253</v>
      </c>
      <c r="C300" s="97"/>
      <c r="D300" s="98"/>
      <c r="E300" s="98"/>
      <c r="F300" s="100">
        <f t="shared" si="32"/>
        <v>0</v>
      </c>
      <c r="G300" s="100">
        <f t="shared" si="33"/>
        <v>0</v>
      </c>
      <c r="H300" s="98"/>
      <c r="I300" s="100" t="e">
        <f t="shared" si="34"/>
        <v>#DIV/0!</v>
      </c>
    </row>
    <row r="301" spans="1:9" ht="75" x14ac:dyDescent="0.25">
      <c r="A301" s="158" t="s">
        <v>357</v>
      </c>
      <c r="B301" s="156" t="s">
        <v>180</v>
      </c>
      <c r="C301" s="162" t="s">
        <v>502</v>
      </c>
      <c r="D301" s="98">
        <v>14793.67</v>
      </c>
      <c r="E301" s="98">
        <v>18977.849999999999</v>
      </c>
      <c r="F301" s="100">
        <f t="shared" si="32"/>
        <v>33771.519999999997</v>
      </c>
      <c r="G301" s="100">
        <f t="shared" si="33"/>
        <v>405258.23999999999</v>
      </c>
      <c r="H301" s="98">
        <v>1979</v>
      </c>
      <c r="I301" s="100">
        <f t="shared" si="34"/>
        <v>204.77930267812025</v>
      </c>
    </row>
    <row r="302" spans="1:9" ht="30" hidden="1" x14ac:dyDescent="0.25">
      <c r="A302" s="70" t="s">
        <v>358</v>
      </c>
      <c r="B302" s="44" t="s">
        <v>258</v>
      </c>
      <c r="C302" s="97"/>
      <c r="D302" s="98"/>
      <c r="E302" s="98"/>
      <c r="F302" s="100">
        <f t="shared" si="32"/>
        <v>0</v>
      </c>
      <c r="G302" s="100">
        <f t="shared" si="33"/>
        <v>0</v>
      </c>
      <c r="H302" s="98"/>
      <c r="I302" s="100" t="e">
        <f t="shared" si="34"/>
        <v>#DIV/0!</v>
      </c>
    </row>
    <row r="303" spans="1:9" ht="60" hidden="1" x14ac:dyDescent="0.25">
      <c r="A303" s="70" t="s">
        <v>359</v>
      </c>
      <c r="B303" s="44" t="s">
        <v>360</v>
      </c>
      <c r="C303" s="97"/>
      <c r="D303" s="98"/>
      <c r="E303" s="98"/>
      <c r="F303" s="100">
        <f t="shared" si="32"/>
        <v>0</v>
      </c>
      <c r="G303" s="100">
        <f t="shared" si="33"/>
        <v>0</v>
      </c>
      <c r="H303" s="98"/>
      <c r="I303" s="100" t="e">
        <f t="shared" si="34"/>
        <v>#DIV/0!</v>
      </c>
    </row>
    <row r="304" spans="1:9" ht="30" hidden="1" x14ac:dyDescent="0.25">
      <c r="A304" s="70" t="s">
        <v>361</v>
      </c>
      <c r="B304" s="44" t="s">
        <v>260</v>
      </c>
      <c r="C304" s="97"/>
      <c r="D304" s="98"/>
      <c r="E304" s="98"/>
      <c r="F304" s="100">
        <f t="shared" si="32"/>
        <v>0</v>
      </c>
      <c r="G304" s="100">
        <f t="shared" si="33"/>
        <v>0</v>
      </c>
      <c r="H304" s="98"/>
      <c r="I304" s="100" t="e">
        <f t="shared" si="34"/>
        <v>#DIV/0!</v>
      </c>
    </row>
  </sheetData>
  <autoFilter ref="A6:H304">
    <filterColumn colId="1">
      <colorFilter dxfId="6"/>
    </filterColumn>
  </autoFilter>
  <mergeCells count="3">
    <mergeCell ref="A1:I1"/>
    <mergeCell ref="A2:I2"/>
    <mergeCell ref="A4:I4"/>
  </mergeCells>
  <pageMargins left="0.24" right="0.16" top="0.38" bottom="0.3" header="0.3" footer="0.2"/>
  <pageSetup paperSize="9" scale="5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FFFF00"/>
    <pageSetUpPr fitToPage="1"/>
  </sheetPr>
  <dimension ref="A1:O304"/>
  <sheetViews>
    <sheetView topLeftCell="C1" workbookViewId="0">
      <pane ySplit="6" topLeftCell="A7" activePane="bottomLeft" state="frozen"/>
      <selection activeCell="B1" sqref="B1"/>
      <selection pane="bottomLeft" activeCell="B1" sqref="B1:L277"/>
    </sheetView>
  </sheetViews>
  <sheetFormatPr defaultRowHeight="15" x14ac:dyDescent="0.25"/>
  <cols>
    <col min="1" max="1" width="9.140625" style="25"/>
    <col min="2" max="2" width="54.42578125" style="25" customWidth="1"/>
    <col min="3" max="3" width="18.28515625" style="110" customWidth="1"/>
    <col min="4" max="4" width="13.42578125" style="109" customWidth="1"/>
    <col min="5" max="5" width="15.140625" style="109" customWidth="1"/>
    <col min="6" max="6" width="14.7109375" style="109" customWidth="1"/>
    <col min="7" max="7" width="17.7109375" style="109" customWidth="1"/>
    <col min="8" max="8" width="19" style="109" customWidth="1"/>
    <col min="9" max="9" width="25.28515625" style="109" customWidth="1"/>
    <col min="10" max="10" width="9.140625" style="25" hidden="1" customWidth="1"/>
    <col min="11" max="11" width="19.5703125" style="25" customWidth="1"/>
    <col min="12" max="14" width="9.140625" style="25"/>
    <col min="15" max="15" width="12.42578125" style="25" customWidth="1"/>
    <col min="16" max="255" width="9.140625" style="25"/>
    <col min="256" max="256" width="22" style="25" customWidth="1"/>
    <col min="257" max="257" width="11.85546875" style="25" customWidth="1"/>
    <col min="258" max="258" width="9.28515625" style="25" customWidth="1"/>
    <col min="259" max="260" width="9.140625" style="25"/>
    <col min="261" max="261" width="15.5703125" style="25" customWidth="1"/>
    <col min="262" max="262" width="16.7109375" style="25" customWidth="1"/>
    <col min="263" max="263" width="20.5703125" style="25" customWidth="1"/>
    <col min="264" max="264" width="0" style="25" hidden="1" customWidth="1"/>
    <col min="265" max="511" width="9.140625" style="25"/>
    <col min="512" max="512" width="22" style="25" customWidth="1"/>
    <col min="513" max="513" width="11.85546875" style="25" customWidth="1"/>
    <col min="514" max="514" width="9.28515625" style="25" customWidth="1"/>
    <col min="515" max="516" width="9.140625" style="25"/>
    <col min="517" max="517" width="15.5703125" style="25" customWidth="1"/>
    <col min="518" max="518" width="16.7109375" style="25" customWidth="1"/>
    <col min="519" max="519" width="20.5703125" style="25" customWidth="1"/>
    <col min="520" max="520" width="0" style="25" hidden="1" customWidth="1"/>
    <col min="521" max="767" width="9.140625" style="25"/>
    <col min="768" max="768" width="22" style="25" customWidth="1"/>
    <col min="769" max="769" width="11.85546875" style="25" customWidth="1"/>
    <col min="770" max="770" width="9.28515625" style="25" customWidth="1"/>
    <col min="771" max="772" width="9.140625" style="25"/>
    <col min="773" max="773" width="15.5703125" style="25" customWidth="1"/>
    <col min="774" max="774" width="16.7109375" style="25" customWidth="1"/>
    <col min="775" max="775" width="20.5703125" style="25" customWidth="1"/>
    <col min="776" max="776" width="0" style="25" hidden="1" customWidth="1"/>
    <col min="777" max="1023" width="9.140625" style="25"/>
    <col min="1024" max="1024" width="22" style="25" customWidth="1"/>
    <col min="1025" max="1025" width="11.85546875" style="25" customWidth="1"/>
    <col min="1026" max="1026" width="9.28515625" style="25" customWidth="1"/>
    <col min="1027" max="1028" width="9.140625" style="25"/>
    <col min="1029" max="1029" width="15.5703125" style="25" customWidth="1"/>
    <col min="1030" max="1030" width="16.7109375" style="25" customWidth="1"/>
    <col min="1031" max="1031" width="20.5703125" style="25" customWidth="1"/>
    <col min="1032" max="1032" width="0" style="25" hidden="1" customWidth="1"/>
    <col min="1033" max="1279" width="9.140625" style="25"/>
    <col min="1280" max="1280" width="22" style="25" customWidth="1"/>
    <col min="1281" max="1281" width="11.85546875" style="25" customWidth="1"/>
    <col min="1282" max="1282" width="9.28515625" style="25" customWidth="1"/>
    <col min="1283" max="1284" width="9.140625" style="25"/>
    <col min="1285" max="1285" width="15.5703125" style="25" customWidth="1"/>
    <col min="1286" max="1286" width="16.7109375" style="25" customWidth="1"/>
    <col min="1287" max="1287" width="20.5703125" style="25" customWidth="1"/>
    <col min="1288" max="1288" width="0" style="25" hidden="1" customWidth="1"/>
    <col min="1289" max="1535" width="9.140625" style="25"/>
    <col min="1536" max="1536" width="22" style="25" customWidth="1"/>
    <col min="1537" max="1537" width="11.85546875" style="25" customWidth="1"/>
    <col min="1538" max="1538" width="9.28515625" style="25" customWidth="1"/>
    <col min="1539" max="1540" width="9.140625" style="25"/>
    <col min="1541" max="1541" width="15.5703125" style="25" customWidth="1"/>
    <col min="1542" max="1542" width="16.7109375" style="25" customWidth="1"/>
    <col min="1543" max="1543" width="20.5703125" style="25" customWidth="1"/>
    <col min="1544" max="1544" width="0" style="25" hidden="1" customWidth="1"/>
    <col min="1545" max="1791" width="9.140625" style="25"/>
    <col min="1792" max="1792" width="22" style="25" customWidth="1"/>
    <col min="1793" max="1793" width="11.85546875" style="25" customWidth="1"/>
    <col min="1794" max="1794" width="9.28515625" style="25" customWidth="1"/>
    <col min="1795" max="1796" width="9.140625" style="25"/>
    <col min="1797" max="1797" width="15.5703125" style="25" customWidth="1"/>
    <col min="1798" max="1798" width="16.7109375" style="25" customWidth="1"/>
    <col min="1799" max="1799" width="20.5703125" style="25" customWidth="1"/>
    <col min="1800" max="1800" width="0" style="25" hidden="1" customWidth="1"/>
    <col min="1801" max="2047" width="9.140625" style="25"/>
    <col min="2048" max="2048" width="22" style="25" customWidth="1"/>
    <col min="2049" max="2049" width="11.85546875" style="25" customWidth="1"/>
    <col min="2050" max="2050" width="9.28515625" style="25" customWidth="1"/>
    <col min="2051" max="2052" width="9.140625" style="25"/>
    <col min="2053" max="2053" width="15.5703125" style="25" customWidth="1"/>
    <col min="2054" max="2054" width="16.7109375" style="25" customWidth="1"/>
    <col min="2055" max="2055" width="20.5703125" style="25" customWidth="1"/>
    <col min="2056" max="2056" width="0" style="25" hidden="1" customWidth="1"/>
    <col min="2057" max="2303" width="9.140625" style="25"/>
    <col min="2304" max="2304" width="22" style="25" customWidth="1"/>
    <col min="2305" max="2305" width="11.85546875" style="25" customWidth="1"/>
    <col min="2306" max="2306" width="9.28515625" style="25" customWidth="1"/>
    <col min="2307" max="2308" width="9.140625" style="25"/>
    <col min="2309" max="2309" width="15.5703125" style="25" customWidth="1"/>
    <col min="2310" max="2310" width="16.7109375" style="25" customWidth="1"/>
    <col min="2311" max="2311" width="20.5703125" style="25" customWidth="1"/>
    <col min="2312" max="2312" width="0" style="25" hidden="1" customWidth="1"/>
    <col min="2313" max="2559" width="9.140625" style="25"/>
    <col min="2560" max="2560" width="22" style="25" customWidth="1"/>
    <col min="2561" max="2561" width="11.85546875" style="25" customWidth="1"/>
    <col min="2562" max="2562" width="9.28515625" style="25" customWidth="1"/>
    <col min="2563" max="2564" width="9.140625" style="25"/>
    <col min="2565" max="2565" width="15.5703125" style="25" customWidth="1"/>
    <col min="2566" max="2566" width="16.7109375" style="25" customWidth="1"/>
    <col min="2567" max="2567" width="20.5703125" style="25" customWidth="1"/>
    <col min="2568" max="2568" width="0" style="25" hidden="1" customWidth="1"/>
    <col min="2569" max="2815" width="9.140625" style="25"/>
    <col min="2816" max="2816" width="22" style="25" customWidth="1"/>
    <col min="2817" max="2817" width="11.85546875" style="25" customWidth="1"/>
    <col min="2818" max="2818" width="9.28515625" style="25" customWidth="1"/>
    <col min="2819" max="2820" width="9.140625" style="25"/>
    <col min="2821" max="2821" width="15.5703125" style="25" customWidth="1"/>
    <col min="2822" max="2822" width="16.7109375" style="25" customWidth="1"/>
    <col min="2823" max="2823" width="20.5703125" style="25" customWidth="1"/>
    <col min="2824" max="2824" width="0" style="25" hidden="1" customWidth="1"/>
    <col min="2825" max="3071" width="9.140625" style="25"/>
    <col min="3072" max="3072" width="22" style="25" customWidth="1"/>
    <col min="3073" max="3073" width="11.85546875" style="25" customWidth="1"/>
    <col min="3074" max="3074" width="9.28515625" style="25" customWidth="1"/>
    <col min="3075" max="3076" width="9.140625" style="25"/>
    <col min="3077" max="3077" width="15.5703125" style="25" customWidth="1"/>
    <col min="3078" max="3078" width="16.7109375" style="25" customWidth="1"/>
    <col min="3079" max="3079" width="20.5703125" style="25" customWidth="1"/>
    <col min="3080" max="3080" width="0" style="25" hidden="1" customWidth="1"/>
    <col min="3081" max="3327" width="9.140625" style="25"/>
    <col min="3328" max="3328" width="22" style="25" customWidth="1"/>
    <col min="3329" max="3329" width="11.85546875" style="25" customWidth="1"/>
    <col min="3330" max="3330" width="9.28515625" style="25" customWidth="1"/>
    <col min="3331" max="3332" width="9.140625" style="25"/>
    <col min="3333" max="3333" width="15.5703125" style="25" customWidth="1"/>
    <col min="3334" max="3334" width="16.7109375" style="25" customWidth="1"/>
    <col min="3335" max="3335" width="20.5703125" style="25" customWidth="1"/>
    <col min="3336" max="3336" width="0" style="25" hidden="1" customWidth="1"/>
    <col min="3337" max="3583" width="9.140625" style="25"/>
    <col min="3584" max="3584" width="22" style="25" customWidth="1"/>
    <col min="3585" max="3585" width="11.85546875" style="25" customWidth="1"/>
    <col min="3586" max="3586" width="9.28515625" style="25" customWidth="1"/>
    <col min="3587" max="3588" width="9.140625" style="25"/>
    <col min="3589" max="3589" width="15.5703125" style="25" customWidth="1"/>
    <col min="3590" max="3590" width="16.7109375" style="25" customWidth="1"/>
    <col min="3591" max="3591" width="20.5703125" style="25" customWidth="1"/>
    <col min="3592" max="3592" width="0" style="25" hidden="1" customWidth="1"/>
    <col min="3593" max="3839" width="9.140625" style="25"/>
    <col min="3840" max="3840" width="22" style="25" customWidth="1"/>
    <col min="3841" max="3841" width="11.85546875" style="25" customWidth="1"/>
    <col min="3842" max="3842" width="9.28515625" style="25" customWidth="1"/>
    <col min="3843" max="3844" width="9.140625" style="25"/>
    <col min="3845" max="3845" width="15.5703125" style="25" customWidth="1"/>
    <col min="3846" max="3846" width="16.7109375" style="25" customWidth="1"/>
    <col min="3847" max="3847" width="20.5703125" style="25" customWidth="1"/>
    <col min="3848" max="3848" width="0" style="25" hidden="1" customWidth="1"/>
    <col min="3849" max="4095" width="9.140625" style="25"/>
    <col min="4096" max="4096" width="22" style="25" customWidth="1"/>
    <col min="4097" max="4097" width="11.85546875" style="25" customWidth="1"/>
    <col min="4098" max="4098" width="9.28515625" style="25" customWidth="1"/>
    <col min="4099" max="4100" width="9.140625" style="25"/>
    <col min="4101" max="4101" width="15.5703125" style="25" customWidth="1"/>
    <col min="4102" max="4102" width="16.7109375" style="25" customWidth="1"/>
    <col min="4103" max="4103" width="20.5703125" style="25" customWidth="1"/>
    <col min="4104" max="4104" width="0" style="25" hidden="1" customWidth="1"/>
    <col min="4105" max="4351" width="9.140625" style="25"/>
    <col min="4352" max="4352" width="22" style="25" customWidth="1"/>
    <col min="4353" max="4353" width="11.85546875" style="25" customWidth="1"/>
    <col min="4354" max="4354" width="9.28515625" style="25" customWidth="1"/>
    <col min="4355" max="4356" width="9.140625" style="25"/>
    <col min="4357" max="4357" width="15.5703125" style="25" customWidth="1"/>
    <col min="4358" max="4358" width="16.7109375" style="25" customWidth="1"/>
    <col min="4359" max="4359" width="20.5703125" style="25" customWidth="1"/>
    <col min="4360" max="4360" width="0" style="25" hidden="1" customWidth="1"/>
    <col min="4361" max="4607" width="9.140625" style="25"/>
    <col min="4608" max="4608" width="22" style="25" customWidth="1"/>
    <col min="4609" max="4609" width="11.85546875" style="25" customWidth="1"/>
    <col min="4610" max="4610" width="9.28515625" style="25" customWidth="1"/>
    <col min="4611" max="4612" width="9.140625" style="25"/>
    <col min="4613" max="4613" width="15.5703125" style="25" customWidth="1"/>
    <col min="4614" max="4614" width="16.7109375" style="25" customWidth="1"/>
    <col min="4615" max="4615" width="20.5703125" style="25" customWidth="1"/>
    <col min="4616" max="4616" width="0" style="25" hidden="1" customWidth="1"/>
    <col min="4617" max="4863" width="9.140625" style="25"/>
    <col min="4864" max="4864" width="22" style="25" customWidth="1"/>
    <col min="4865" max="4865" width="11.85546875" style="25" customWidth="1"/>
    <col min="4866" max="4866" width="9.28515625" style="25" customWidth="1"/>
    <col min="4867" max="4868" width="9.140625" style="25"/>
    <col min="4869" max="4869" width="15.5703125" style="25" customWidth="1"/>
    <col min="4870" max="4870" width="16.7109375" style="25" customWidth="1"/>
    <col min="4871" max="4871" width="20.5703125" style="25" customWidth="1"/>
    <col min="4872" max="4872" width="0" style="25" hidden="1" customWidth="1"/>
    <col min="4873" max="5119" width="9.140625" style="25"/>
    <col min="5120" max="5120" width="22" style="25" customWidth="1"/>
    <col min="5121" max="5121" width="11.85546875" style="25" customWidth="1"/>
    <col min="5122" max="5122" width="9.28515625" style="25" customWidth="1"/>
    <col min="5123" max="5124" width="9.140625" style="25"/>
    <col min="5125" max="5125" width="15.5703125" style="25" customWidth="1"/>
    <col min="5126" max="5126" width="16.7109375" style="25" customWidth="1"/>
    <col min="5127" max="5127" width="20.5703125" style="25" customWidth="1"/>
    <col min="5128" max="5128" width="0" style="25" hidden="1" customWidth="1"/>
    <col min="5129" max="5375" width="9.140625" style="25"/>
    <col min="5376" max="5376" width="22" style="25" customWidth="1"/>
    <col min="5377" max="5377" width="11.85546875" style="25" customWidth="1"/>
    <col min="5378" max="5378" width="9.28515625" style="25" customWidth="1"/>
    <col min="5379" max="5380" width="9.140625" style="25"/>
    <col min="5381" max="5381" width="15.5703125" style="25" customWidth="1"/>
    <col min="5382" max="5382" width="16.7109375" style="25" customWidth="1"/>
    <col min="5383" max="5383" width="20.5703125" style="25" customWidth="1"/>
    <col min="5384" max="5384" width="0" style="25" hidden="1" customWidth="1"/>
    <col min="5385" max="5631" width="9.140625" style="25"/>
    <col min="5632" max="5632" width="22" style="25" customWidth="1"/>
    <col min="5633" max="5633" width="11.85546875" style="25" customWidth="1"/>
    <col min="5634" max="5634" width="9.28515625" style="25" customWidth="1"/>
    <col min="5635" max="5636" width="9.140625" style="25"/>
    <col min="5637" max="5637" width="15.5703125" style="25" customWidth="1"/>
    <col min="5638" max="5638" width="16.7109375" style="25" customWidth="1"/>
    <col min="5639" max="5639" width="20.5703125" style="25" customWidth="1"/>
    <col min="5640" max="5640" width="0" style="25" hidden="1" customWidth="1"/>
    <col min="5641" max="5887" width="9.140625" style="25"/>
    <col min="5888" max="5888" width="22" style="25" customWidth="1"/>
    <col min="5889" max="5889" width="11.85546875" style="25" customWidth="1"/>
    <col min="5890" max="5890" width="9.28515625" style="25" customWidth="1"/>
    <col min="5891" max="5892" width="9.140625" style="25"/>
    <col min="5893" max="5893" width="15.5703125" style="25" customWidth="1"/>
    <col min="5894" max="5894" width="16.7109375" style="25" customWidth="1"/>
    <col min="5895" max="5895" width="20.5703125" style="25" customWidth="1"/>
    <col min="5896" max="5896" width="0" style="25" hidden="1" customWidth="1"/>
    <col min="5897" max="6143" width="9.140625" style="25"/>
    <col min="6144" max="6144" width="22" style="25" customWidth="1"/>
    <col min="6145" max="6145" width="11.85546875" style="25" customWidth="1"/>
    <col min="6146" max="6146" width="9.28515625" style="25" customWidth="1"/>
    <col min="6147" max="6148" width="9.140625" style="25"/>
    <col min="6149" max="6149" width="15.5703125" style="25" customWidth="1"/>
    <col min="6150" max="6150" width="16.7109375" style="25" customWidth="1"/>
    <col min="6151" max="6151" width="20.5703125" style="25" customWidth="1"/>
    <col min="6152" max="6152" width="0" style="25" hidden="1" customWidth="1"/>
    <col min="6153" max="6399" width="9.140625" style="25"/>
    <col min="6400" max="6400" width="22" style="25" customWidth="1"/>
    <col min="6401" max="6401" width="11.85546875" style="25" customWidth="1"/>
    <col min="6402" max="6402" width="9.28515625" style="25" customWidth="1"/>
    <col min="6403" max="6404" width="9.140625" style="25"/>
    <col min="6405" max="6405" width="15.5703125" style="25" customWidth="1"/>
    <col min="6406" max="6406" width="16.7109375" style="25" customWidth="1"/>
    <col min="6407" max="6407" width="20.5703125" style="25" customWidth="1"/>
    <col min="6408" max="6408" width="0" style="25" hidden="1" customWidth="1"/>
    <col min="6409" max="6655" width="9.140625" style="25"/>
    <col min="6656" max="6656" width="22" style="25" customWidth="1"/>
    <col min="6657" max="6657" width="11.85546875" style="25" customWidth="1"/>
    <col min="6658" max="6658" width="9.28515625" style="25" customWidth="1"/>
    <col min="6659" max="6660" width="9.140625" style="25"/>
    <col min="6661" max="6661" width="15.5703125" style="25" customWidth="1"/>
    <col min="6662" max="6662" width="16.7109375" style="25" customWidth="1"/>
    <col min="6663" max="6663" width="20.5703125" style="25" customWidth="1"/>
    <col min="6664" max="6664" width="0" style="25" hidden="1" customWidth="1"/>
    <col min="6665" max="6911" width="9.140625" style="25"/>
    <col min="6912" max="6912" width="22" style="25" customWidth="1"/>
    <col min="6913" max="6913" width="11.85546875" style="25" customWidth="1"/>
    <col min="6914" max="6914" width="9.28515625" style="25" customWidth="1"/>
    <col min="6915" max="6916" width="9.140625" style="25"/>
    <col min="6917" max="6917" width="15.5703125" style="25" customWidth="1"/>
    <col min="6918" max="6918" width="16.7109375" style="25" customWidth="1"/>
    <col min="6919" max="6919" width="20.5703125" style="25" customWidth="1"/>
    <col min="6920" max="6920" width="0" style="25" hidden="1" customWidth="1"/>
    <col min="6921" max="7167" width="9.140625" style="25"/>
    <col min="7168" max="7168" width="22" style="25" customWidth="1"/>
    <col min="7169" max="7169" width="11.85546875" style="25" customWidth="1"/>
    <col min="7170" max="7170" width="9.28515625" style="25" customWidth="1"/>
    <col min="7171" max="7172" width="9.140625" style="25"/>
    <col min="7173" max="7173" width="15.5703125" style="25" customWidth="1"/>
    <col min="7174" max="7174" width="16.7109375" style="25" customWidth="1"/>
    <col min="7175" max="7175" width="20.5703125" style="25" customWidth="1"/>
    <col min="7176" max="7176" width="0" style="25" hidden="1" customWidth="1"/>
    <col min="7177" max="7423" width="9.140625" style="25"/>
    <col min="7424" max="7424" width="22" style="25" customWidth="1"/>
    <col min="7425" max="7425" width="11.85546875" style="25" customWidth="1"/>
    <col min="7426" max="7426" width="9.28515625" style="25" customWidth="1"/>
    <col min="7427" max="7428" width="9.140625" style="25"/>
    <col min="7429" max="7429" width="15.5703125" style="25" customWidth="1"/>
    <col min="7430" max="7430" width="16.7109375" style="25" customWidth="1"/>
    <col min="7431" max="7431" width="20.5703125" style="25" customWidth="1"/>
    <col min="7432" max="7432" width="0" style="25" hidden="1" customWidth="1"/>
    <col min="7433" max="7679" width="9.140625" style="25"/>
    <col min="7680" max="7680" width="22" style="25" customWidth="1"/>
    <col min="7681" max="7681" width="11.85546875" style="25" customWidth="1"/>
    <col min="7682" max="7682" width="9.28515625" style="25" customWidth="1"/>
    <col min="7683" max="7684" width="9.140625" style="25"/>
    <col min="7685" max="7685" width="15.5703125" style="25" customWidth="1"/>
    <col min="7686" max="7686" width="16.7109375" style="25" customWidth="1"/>
    <col min="7687" max="7687" width="20.5703125" style="25" customWidth="1"/>
    <col min="7688" max="7688" width="0" style="25" hidden="1" customWidth="1"/>
    <col min="7689" max="7935" width="9.140625" style="25"/>
    <col min="7936" max="7936" width="22" style="25" customWidth="1"/>
    <col min="7937" max="7937" width="11.85546875" style="25" customWidth="1"/>
    <col min="7938" max="7938" width="9.28515625" style="25" customWidth="1"/>
    <col min="7939" max="7940" width="9.140625" style="25"/>
    <col min="7941" max="7941" width="15.5703125" style="25" customWidth="1"/>
    <col min="7942" max="7942" width="16.7109375" style="25" customWidth="1"/>
    <col min="7943" max="7943" width="20.5703125" style="25" customWidth="1"/>
    <col min="7944" max="7944" width="0" style="25" hidden="1" customWidth="1"/>
    <col min="7945" max="8191" width="9.140625" style="25"/>
    <col min="8192" max="8192" width="22" style="25" customWidth="1"/>
    <col min="8193" max="8193" width="11.85546875" style="25" customWidth="1"/>
    <col min="8194" max="8194" width="9.28515625" style="25" customWidth="1"/>
    <col min="8195" max="8196" width="9.140625" style="25"/>
    <col min="8197" max="8197" width="15.5703125" style="25" customWidth="1"/>
    <col min="8198" max="8198" width="16.7109375" style="25" customWidth="1"/>
    <col min="8199" max="8199" width="20.5703125" style="25" customWidth="1"/>
    <col min="8200" max="8200" width="0" style="25" hidden="1" customWidth="1"/>
    <col min="8201" max="8447" width="9.140625" style="25"/>
    <col min="8448" max="8448" width="22" style="25" customWidth="1"/>
    <col min="8449" max="8449" width="11.85546875" style="25" customWidth="1"/>
    <col min="8450" max="8450" width="9.28515625" style="25" customWidth="1"/>
    <col min="8451" max="8452" width="9.140625" style="25"/>
    <col min="8453" max="8453" width="15.5703125" style="25" customWidth="1"/>
    <col min="8454" max="8454" width="16.7109375" style="25" customWidth="1"/>
    <col min="8455" max="8455" width="20.5703125" style="25" customWidth="1"/>
    <col min="8456" max="8456" width="0" style="25" hidden="1" customWidth="1"/>
    <col min="8457" max="8703" width="9.140625" style="25"/>
    <col min="8704" max="8704" width="22" style="25" customWidth="1"/>
    <col min="8705" max="8705" width="11.85546875" style="25" customWidth="1"/>
    <col min="8706" max="8706" width="9.28515625" style="25" customWidth="1"/>
    <col min="8707" max="8708" width="9.140625" style="25"/>
    <col min="8709" max="8709" width="15.5703125" style="25" customWidth="1"/>
    <col min="8710" max="8710" width="16.7109375" style="25" customWidth="1"/>
    <col min="8711" max="8711" width="20.5703125" style="25" customWidth="1"/>
    <col min="8712" max="8712" width="0" style="25" hidden="1" customWidth="1"/>
    <col min="8713" max="8959" width="9.140625" style="25"/>
    <col min="8960" max="8960" width="22" style="25" customWidth="1"/>
    <col min="8961" max="8961" width="11.85546875" style="25" customWidth="1"/>
    <col min="8962" max="8962" width="9.28515625" style="25" customWidth="1"/>
    <col min="8963" max="8964" width="9.140625" style="25"/>
    <col min="8965" max="8965" width="15.5703125" style="25" customWidth="1"/>
    <col min="8966" max="8966" width="16.7109375" style="25" customWidth="1"/>
    <col min="8967" max="8967" width="20.5703125" style="25" customWidth="1"/>
    <col min="8968" max="8968" width="0" style="25" hidden="1" customWidth="1"/>
    <col min="8969" max="9215" width="9.140625" style="25"/>
    <col min="9216" max="9216" width="22" style="25" customWidth="1"/>
    <col min="9217" max="9217" width="11.85546875" style="25" customWidth="1"/>
    <col min="9218" max="9218" width="9.28515625" style="25" customWidth="1"/>
    <col min="9219" max="9220" width="9.140625" style="25"/>
    <col min="9221" max="9221" width="15.5703125" style="25" customWidth="1"/>
    <col min="9222" max="9222" width="16.7109375" style="25" customWidth="1"/>
    <col min="9223" max="9223" width="20.5703125" style="25" customWidth="1"/>
    <col min="9224" max="9224" width="0" style="25" hidden="1" customWidth="1"/>
    <col min="9225" max="9471" width="9.140625" style="25"/>
    <col min="9472" max="9472" width="22" style="25" customWidth="1"/>
    <col min="9473" max="9473" width="11.85546875" style="25" customWidth="1"/>
    <col min="9474" max="9474" width="9.28515625" style="25" customWidth="1"/>
    <col min="9475" max="9476" width="9.140625" style="25"/>
    <col min="9477" max="9477" width="15.5703125" style="25" customWidth="1"/>
    <col min="9478" max="9478" width="16.7109375" style="25" customWidth="1"/>
    <col min="9479" max="9479" width="20.5703125" style="25" customWidth="1"/>
    <col min="9480" max="9480" width="0" style="25" hidden="1" customWidth="1"/>
    <col min="9481" max="9727" width="9.140625" style="25"/>
    <col min="9728" max="9728" width="22" style="25" customWidth="1"/>
    <col min="9729" max="9729" width="11.85546875" style="25" customWidth="1"/>
    <col min="9730" max="9730" width="9.28515625" style="25" customWidth="1"/>
    <col min="9731" max="9732" width="9.140625" style="25"/>
    <col min="9733" max="9733" width="15.5703125" style="25" customWidth="1"/>
    <col min="9734" max="9734" width="16.7109375" style="25" customWidth="1"/>
    <col min="9735" max="9735" width="20.5703125" style="25" customWidth="1"/>
    <col min="9736" max="9736" width="0" style="25" hidden="1" customWidth="1"/>
    <col min="9737" max="9983" width="9.140625" style="25"/>
    <col min="9984" max="9984" width="22" style="25" customWidth="1"/>
    <col min="9985" max="9985" width="11.85546875" style="25" customWidth="1"/>
    <col min="9986" max="9986" width="9.28515625" style="25" customWidth="1"/>
    <col min="9987" max="9988" width="9.140625" style="25"/>
    <col min="9989" max="9989" width="15.5703125" style="25" customWidth="1"/>
    <col min="9990" max="9990" width="16.7109375" style="25" customWidth="1"/>
    <col min="9991" max="9991" width="20.5703125" style="25" customWidth="1"/>
    <col min="9992" max="9992" width="0" style="25" hidden="1" customWidth="1"/>
    <col min="9993" max="10239" width="9.140625" style="25"/>
    <col min="10240" max="10240" width="22" style="25" customWidth="1"/>
    <col min="10241" max="10241" width="11.85546875" style="25" customWidth="1"/>
    <col min="10242" max="10242" width="9.28515625" style="25" customWidth="1"/>
    <col min="10243" max="10244" width="9.140625" style="25"/>
    <col min="10245" max="10245" width="15.5703125" style="25" customWidth="1"/>
    <col min="10246" max="10246" width="16.7109375" style="25" customWidth="1"/>
    <col min="10247" max="10247" width="20.5703125" style="25" customWidth="1"/>
    <col min="10248" max="10248" width="0" style="25" hidden="1" customWidth="1"/>
    <col min="10249" max="10495" width="9.140625" style="25"/>
    <col min="10496" max="10496" width="22" style="25" customWidth="1"/>
    <col min="10497" max="10497" width="11.85546875" style="25" customWidth="1"/>
    <col min="10498" max="10498" width="9.28515625" style="25" customWidth="1"/>
    <col min="10499" max="10500" width="9.140625" style="25"/>
    <col min="10501" max="10501" width="15.5703125" style="25" customWidth="1"/>
    <col min="10502" max="10502" width="16.7109375" style="25" customWidth="1"/>
    <col min="10503" max="10503" width="20.5703125" style="25" customWidth="1"/>
    <col min="10504" max="10504" width="0" style="25" hidden="1" customWidth="1"/>
    <col min="10505" max="10751" width="9.140625" style="25"/>
    <col min="10752" max="10752" width="22" style="25" customWidth="1"/>
    <col min="10753" max="10753" width="11.85546875" style="25" customWidth="1"/>
    <col min="10754" max="10754" width="9.28515625" style="25" customWidth="1"/>
    <col min="10755" max="10756" width="9.140625" style="25"/>
    <col min="10757" max="10757" width="15.5703125" style="25" customWidth="1"/>
    <col min="10758" max="10758" width="16.7109375" style="25" customWidth="1"/>
    <col min="10759" max="10759" width="20.5703125" style="25" customWidth="1"/>
    <col min="10760" max="10760" width="0" style="25" hidden="1" customWidth="1"/>
    <col min="10761" max="11007" width="9.140625" style="25"/>
    <col min="11008" max="11008" width="22" style="25" customWidth="1"/>
    <col min="11009" max="11009" width="11.85546875" style="25" customWidth="1"/>
    <col min="11010" max="11010" width="9.28515625" style="25" customWidth="1"/>
    <col min="11011" max="11012" width="9.140625" style="25"/>
    <col min="11013" max="11013" width="15.5703125" style="25" customWidth="1"/>
    <col min="11014" max="11014" width="16.7109375" style="25" customWidth="1"/>
    <col min="11015" max="11015" width="20.5703125" style="25" customWidth="1"/>
    <col min="11016" max="11016" width="0" style="25" hidden="1" customWidth="1"/>
    <col min="11017" max="11263" width="9.140625" style="25"/>
    <col min="11264" max="11264" width="22" style="25" customWidth="1"/>
    <col min="11265" max="11265" width="11.85546875" style="25" customWidth="1"/>
    <col min="11266" max="11266" width="9.28515625" style="25" customWidth="1"/>
    <col min="11267" max="11268" width="9.140625" style="25"/>
    <col min="11269" max="11269" width="15.5703125" style="25" customWidth="1"/>
    <col min="11270" max="11270" width="16.7109375" style="25" customWidth="1"/>
    <col min="11271" max="11271" width="20.5703125" style="25" customWidth="1"/>
    <col min="11272" max="11272" width="0" style="25" hidden="1" customWidth="1"/>
    <col min="11273" max="11519" width="9.140625" style="25"/>
    <col min="11520" max="11520" width="22" style="25" customWidth="1"/>
    <col min="11521" max="11521" width="11.85546875" style="25" customWidth="1"/>
    <col min="11522" max="11522" width="9.28515625" style="25" customWidth="1"/>
    <col min="11523" max="11524" width="9.140625" style="25"/>
    <col min="11525" max="11525" width="15.5703125" style="25" customWidth="1"/>
    <col min="11526" max="11526" width="16.7109375" style="25" customWidth="1"/>
    <col min="11527" max="11527" width="20.5703125" style="25" customWidth="1"/>
    <col min="11528" max="11528" width="0" style="25" hidden="1" customWidth="1"/>
    <col min="11529" max="11775" width="9.140625" style="25"/>
    <col min="11776" max="11776" width="22" style="25" customWidth="1"/>
    <col min="11777" max="11777" width="11.85546875" style="25" customWidth="1"/>
    <col min="11778" max="11778" width="9.28515625" style="25" customWidth="1"/>
    <col min="11779" max="11780" width="9.140625" style="25"/>
    <col min="11781" max="11781" width="15.5703125" style="25" customWidth="1"/>
    <col min="11782" max="11782" width="16.7109375" style="25" customWidth="1"/>
    <col min="11783" max="11783" width="20.5703125" style="25" customWidth="1"/>
    <col min="11784" max="11784" width="0" style="25" hidden="1" customWidth="1"/>
    <col min="11785" max="12031" width="9.140625" style="25"/>
    <col min="12032" max="12032" width="22" style="25" customWidth="1"/>
    <col min="12033" max="12033" width="11.85546875" style="25" customWidth="1"/>
    <col min="12034" max="12034" width="9.28515625" style="25" customWidth="1"/>
    <col min="12035" max="12036" width="9.140625" style="25"/>
    <col min="12037" max="12037" width="15.5703125" style="25" customWidth="1"/>
    <col min="12038" max="12038" width="16.7109375" style="25" customWidth="1"/>
    <col min="12039" max="12039" width="20.5703125" style="25" customWidth="1"/>
    <col min="12040" max="12040" width="0" style="25" hidden="1" customWidth="1"/>
    <col min="12041" max="12287" width="9.140625" style="25"/>
    <col min="12288" max="12288" width="22" style="25" customWidth="1"/>
    <col min="12289" max="12289" width="11.85546875" style="25" customWidth="1"/>
    <col min="12290" max="12290" width="9.28515625" style="25" customWidth="1"/>
    <col min="12291" max="12292" width="9.140625" style="25"/>
    <col min="12293" max="12293" width="15.5703125" style="25" customWidth="1"/>
    <col min="12294" max="12294" width="16.7109375" style="25" customWidth="1"/>
    <col min="12295" max="12295" width="20.5703125" style="25" customWidth="1"/>
    <col min="12296" max="12296" width="0" style="25" hidden="1" customWidth="1"/>
    <col min="12297" max="12543" width="9.140625" style="25"/>
    <col min="12544" max="12544" width="22" style="25" customWidth="1"/>
    <col min="12545" max="12545" width="11.85546875" style="25" customWidth="1"/>
    <col min="12546" max="12546" width="9.28515625" style="25" customWidth="1"/>
    <col min="12547" max="12548" width="9.140625" style="25"/>
    <col min="12549" max="12549" width="15.5703125" style="25" customWidth="1"/>
    <col min="12550" max="12550" width="16.7109375" style="25" customWidth="1"/>
    <col min="12551" max="12551" width="20.5703125" style="25" customWidth="1"/>
    <col min="12552" max="12552" width="0" style="25" hidden="1" customWidth="1"/>
    <col min="12553" max="12799" width="9.140625" style="25"/>
    <col min="12800" max="12800" width="22" style="25" customWidth="1"/>
    <col min="12801" max="12801" width="11.85546875" style="25" customWidth="1"/>
    <col min="12802" max="12802" width="9.28515625" style="25" customWidth="1"/>
    <col min="12803" max="12804" width="9.140625" style="25"/>
    <col min="12805" max="12805" width="15.5703125" style="25" customWidth="1"/>
    <col min="12806" max="12806" width="16.7109375" style="25" customWidth="1"/>
    <col min="12807" max="12807" width="20.5703125" style="25" customWidth="1"/>
    <col min="12808" max="12808" width="0" style="25" hidden="1" customWidth="1"/>
    <col min="12809" max="13055" width="9.140625" style="25"/>
    <col min="13056" max="13056" width="22" style="25" customWidth="1"/>
    <col min="13057" max="13057" width="11.85546875" style="25" customWidth="1"/>
    <col min="13058" max="13058" width="9.28515625" style="25" customWidth="1"/>
    <col min="13059" max="13060" width="9.140625" style="25"/>
    <col min="13061" max="13061" width="15.5703125" style="25" customWidth="1"/>
    <col min="13062" max="13062" width="16.7109375" style="25" customWidth="1"/>
    <col min="13063" max="13063" width="20.5703125" style="25" customWidth="1"/>
    <col min="13064" max="13064" width="0" style="25" hidden="1" customWidth="1"/>
    <col min="13065" max="13311" width="9.140625" style="25"/>
    <col min="13312" max="13312" width="22" style="25" customWidth="1"/>
    <col min="13313" max="13313" width="11.85546875" style="25" customWidth="1"/>
    <col min="13314" max="13314" width="9.28515625" style="25" customWidth="1"/>
    <col min="13315" max="13316" width="9.140625" style="25"/>
    <col min="13317" max="13317" width="15.5703125" style="25" customWidth="1"/>
    <col min="13318" max="13318" width="16.7109375" style="25" customWidth="1"/>
    <col min="13319" max="13319" width="20.5703125" style="25" customWidth="1"/>
    <col min="13320" max="13320" width="0" style="25" hidden="1" customWidth="1"/>
    <col min="13321" max="13567" width="9.140625" style="25"/>
    <col min="13568" max="13568" width="22" style="25" customWidth="1"/>
    <col min="13569" max="13569" width="11.85546875" style="25" customWidth="1"/>
    <col min="13570" max="13570" width="9.28515625" style="25" customWidth="1"/>
    <col min="13571" max="13572" width="9.140625" style="25"/>
    <col min="13573" max="13573" width="15.5703125" style="25" customWidth="1"/>
    <col min="13574" max="13574" width="16.7109375" style="25" customWidth="1"/>
    <col min="13575" max="13575" width="20.5703125" style="25" customWidth="1"/>
    <col min="13576" max="13576" width="0" style="25" hidden="1" customWidth="1"/>
    <col min="13577" max="13823" width="9.140625" style="25"/>
    <col min="13824" max="13824" width="22" style="25" customWidth="1"/>
    <col min="13825" max="13825" width="11.85546875" style="25" customWidth="1"/>
    <col min="13826" max="13826" width="9.28515625" style="25" customWidth="1"/>
    <col min="13827" max="13828" width="9.140625" style="25"/>
    <col min="13829" max="13829" width="15.5703125" style="25" customWidth="1"/>
    <col min="13830" max="13830" width="16.7109375" style="25" customWidth="1"/>
    <col min="13831" max="13831" width="20.5703125" style="25" customWidth="1"/>
    <col min="13832" max="13832" width="0" style="25" hidden="1" customWidth="1"/>
    <col min="13833" max="14079" width="9.140625" style="25"/>
    <col min="14080" max="14080" width="22" style="25" customWidth="1"/>
    <col min="14081" max="14081" width="11.85546875" style="25" customWidth="1"/>
    <col min="14082" max="14082" width="9.28515625" style="25" customWidth="1"/>
    <col min="14083" max="14084" width="9.140625" style="25"/>
    <col min="14085" max="14085" width="15.5703125" style="25" customWidth="1"/>
    <col min="14086" max="14086" width="16.7109375" style="25" customWidth="1"/>
    <col min="14087" max="14087" width="20.5703125" style="25" customWidth="1"/>
    <col min="14088" max="14088" width="0" style="25" hidden="1" customWidth="1"/>
    <col min="14089" max="14335" width="9.140625" style="25"/>
    <col min="14336" max="14336" width="22" style="25" customWidth="1"/>
    <col min="14337" max="14337" width="11.85546875" style="25" customWidth="1"/>
    <col min="14338" max="14338" width="9.28515625" style="25" customWidth="1"/>
    <col min="14339" max="14340" width="9.140625" style="25"/>
    <col min="14341" max="14341" width="15.5703125" style="25" customWidth="1"/>
    <col min="14342" max="14342" width="16.7109375" style="25" customWidth="1"/>
    <col min="14343" max="14343" width="20.5703125" style="25" customWidth="1"/>
    <col min="14344" max="14344" width="0" style="25" hidden="1" customWidth="1"/>
    <col min="14345" max="14591" width="9.140625" style="25"/>
    <col min="14592" max="14592" width="22" style="25" customWidth="1"/>
    <col min="14593" max="14593" width="11.85546875" style="25" customWidth="1"/>
    <col min="14594" max="14594" width="9.28515625" style="25" customWidth="1"/>
    <col min="14595" max="14596" width="9.140625" style="25"/>
    <col min="14597" max="14597" width="15.5703125" style="25" customWidth="1"/>
    <col min="14598" max="14598" width="16.7109375" style="25" customWidth="1"/>
    <col min="14599" max="14599" width="20.5703125" style="25" customWidth="1"/>
    <col min="14600" max="14600" width="0" style="25" hidden="1" customWidth="1"/>
    <col min="14601" max="14847" width="9.140625" style="25"/>
    <col min="14848" max="14848" width="22" style="25" customWidth="1"/>
    <col min="14849" max="14849" width="11.85546875" style="25" customWidth="1"/>
    <col min="14850" max="14850" width="9.28515625" style="25" customWidth="1"/>
    <col min="14851" max="14852" width="9.140625" style="25"/>
    <col min="14853" max="14853" width="15.5703125" style="25" customWidth="1"/>
    <col min="14854" max="14854" width="16.7109375" style="25" customWidth="1"/>
    <col min="14855" max="14855" width="20.5703125" style="25" customWidth="1"/>
    <col min="14856" max="14856" width="0" style="25" hidden="1" customWidth="1"/>
    <col min="14857" max="15103" width="9.140625" style="25"/>
    <col min="15104" max="15104" width="22" style="25" customWidth="1"/>
    <col min="15105" max="15105" width="11.85546875" style="25" customWidth="1"/>
    <col min="15106" max="15106" width="9.28515625" style="25" customWidth="1"/>
    <col min="15107" max="15108" width="9.140625" style="25"/>
    <col min="15109" max="15109" width="15.5703125" style="25" customWidth="1"/>
    <col min="15110" max="15110" width="16.7109375" style="25" customWidth="1"/>
    <col min="15111" max="15111" width="20.5703125" style="25" customWidth="1"/>
    <col min="15112" max="15112" width="0" style="25" hidden="1" customWidth="1"/>
    <col min="15113" max="15359" width="9.140625" style="25"/>
    <col min="15360" max="15360" width="22" style="25" customWidth="1"/>
    <col min="15361" max="15361" width="11.85546875" style="25" customWidth="1"/>
    <col min="15362" max="15362" width="9.28515625" style="25" customWidth="1"/>
    <col min="15363" max="15364" width="9.140625" style="25"/>
    <col min="15365" max="15365" width="15.5703125" style="25" customWidth="1"/>
    <col min="15366" max="15366" width="16.7109375" style="25" customWidth="1"/>
    <col min="15367" max="15367" width="20.5703125" style="25" customWidth="1"/>
    <col min="15368" max="15368" width="0" style="25" hidden="1" customWidth="1"/>
    <col min="15369" max="15615" width="9.140625" style="25"/>
    <col min="15616" max="15616" width="22" style="25" customWidth="1"/>
    <col min="15617" max="15617" width="11.85546875" style="25" customWidth="1"/>
    <col min="15618" max="15618" width="9.28515625" style="25" customWidth="1"/>
    <col min="15619" max="15620" width="9.140625" style="25"/>
    <col min="15621" max="15621" width="15.5703125" style="25" customWidth="1"/>
    <col min="15622" max="15622" width="16.7109375" style="25" customWidth="1"/>
    <col min="15623" max="15623" width="20.5703125" style="25" customWidth="1"/>
    <col min="15624" max="15624" width="0" style="25" hidden="1" customWidth="1"/>
    <col min="15625" max="15871" width="9.140625" style="25"/>
    <col min="15872" max="15872" width="22" style="25" customWidth="1"/>
    <col min="15873" max="15873" width="11.85546875" style="25" customWidth="1"/>
    <col min="15874" max="15874" width="9.28515625" style="25" customWidth="1"/>
    <col min="15875" max="15876" width="9.140625" style="25"/>
    <col min="15877" max="15877" width="15.5703125" style="25" customWidth="1"/>
    <col min="15878" max="15878" width="16.7109375" style="25" customWidth="1"/>
    <col min="15879" max="15879" width="20.5703125" style="25" customWidth="1"/>
    <col min="15880" max="15880" width="0" style="25" hidden="1" customWidth="1"/>
    <col min="15881" max="16127" width="9.140625" style="25"/>
    <col min="16128" max="16128" width="22" style="25" customWidth="1"/>
    <col min="16129" max="16129" width="11.85546875" style="25" customWidth="1"/>
    <col min="16130" max="16130" width="9.28515625" style="25" customWidth="1"/>
    <col min="16131" max="16132" width="9.140625" style="25"/>
    <col min="16133" max="16133" width="15.5703125" style="25" customWidth="1"/>
    <col min="16134" max="16134" width="16.7109375" style="25" customWidth="1"/>
    <col min="16135" max="16135" width="20.5703125" style="25" customWidth="1"/>
    <col min="16136" max="16136" width="0" style="25" hidden="1" customWidth="1"/>
    <col min="16137" max="16384" width="9.140625" style="25"/>
  </cols>
  <sheetData>
    <row r="1" spans="1:15" x14ac:dyDescent="0.25">
      <c r="H1" s="110"/>
      <c r="I1" s="110"/>
      <c r="J1" s="111"/>
    </row>
    <row r="2" spans="1:15" x14ac:dyDescent="0.25">
      <c r="B2" s="234" t="s">
        <v>509</v>
      </c>
      <c r="C2" s="234"/>
      <c r="D2" s="234"/>
      <c r="E2" s="234"/>
      <c r="F2" s="234"/>
      <c r="G2" s="234"/>
      <c r="H2" s="234"/>
      <c r="I2" s="234"/>
      <c r="J2" s="234"/>
    </row>
    <row r="3" spans="1:15" x14ac:dyDescent="0.25">
      <c r="A3" s="68"/>
      <c r="B3" s="112" t="s">
        <v>520</v>
      </c>
      <c r="J3" s="68"/>
    </row>
    <row r="4" spans="1:15" ht="70.5" customHeight="1" x14ac:dyDescent="0.25">
      <c r="A4" s="236" t="s">
        <v>371</v>
      </c>
      <c r="B4" s="238" t="s">
        <v>3</v>
      </c>
      <c r="C4" s="236" t="s">
        <v>372</v>
      </c>
      <c r="D4" s="238" t="s">
        <v>373</v>
      </c>
      <c r="E4" s="236" t="s">
        <v>374</v>
      </c>
      <c r="F4" s="239" t="s">
        <v>375</v>
      </c>
      <c r="G4" s="113" t="s">
        <v>376</v>
      </c>
      <c r="H4" s="241" t="s">
        <v>368</v>
      </c>
      <c r="I4" s="113" t="s">
        <v>380</v>
      </c>
    </row>
    <row r="5" spans="1:15" ht="24.75" customHeight="1" x14ac:dyDescent="0.25">
      <c r="A5" s="237"/>
      <c r="B5" s="238"/>
      <c r="C5" s="237"/>
      <c r="D5" s="238"/>
      <c r="E5" s="237"/>
      <c r="F5" s="240"/>
      <c r="G5" s="114" t="s">
        <v>378</v>
      </c>
      <c r="H5" s="242"/>
      <c r="I5" s="114" t="s">
        <v>379</v>
      </c>
    </row>
    <row r="6" spans="1:15" ht="38.25" customHeight="1" x14ac:dyDescent="0.25">
      <c r="A6" s="115">
        <v>1</v>
      </c>
      <c r="B6" s="115">
        <v>2</v>
      </c>
      <c r="C6" s="116">
        <v>3</v>
      </c>
      <c r="D6" s="116">
        <v>4</v>
      </c>
      <c r="E6" s="116">
        <v>5</v>
      </c>
      <c r="F6" s="116">
        <v>6</v>
      </c>
      <c r="G6" s="114">
        <v>7</v>
      </c>
      <c r="H6" s="116">
        <v>8</v>
      </c>
      <c r="I6" s="114">
        <v>9</v>
      </c>
      <c r="K6" s="243"/>
      <c r="L6" s="243"/>
      <c r="M6" s="243"/>
      <c r="N6" s="243"/>
      <c r="O6" s="117"/>
    </row>
    <row r="7" spans="1:15" ht="45" hidden="1" x14ac:dyDescent="0.25">
      <c r="A7" s="28">
        <v>1</v>
      </c>
      <c r="B7" s="29" t="s">
        <v>100</v>
      </c>
      <c r="C7" s="116"/>
      <c r="D7" s="116"/>
      <c r="E7" s="116"/>
      <c r="F7" s="116"/>
      <c r="G7" s="116"/>
      <c r="H7" s="116"/>
      <c r="I7" s="118"/>
      <c r="J7" s="119"/>
      <c r="K7" s="243"/>
      <c r="L7" s="243"/>
      <c r="M7" s="243"/>
      <c r="N7" s="243"/>
      <c r="O7" s="117"/>
    </row>
    <row r="8" spans="1:15" hidden="1" x14ac:dyDescent="0.25">
      <c r="A8" s="70" t="s">
        <v>101</v>
      </c>
      <c r="B8" s="34" t="s">
        <v>8</v>
      </c>
      <c r="C8" s="116"/>
      <c r="D8" s="120"/>
      <c r="E8" s="120"/>
      <c r="F8" s="120"/>
      <c r="G8" s="116"/>
      <c r="H8" s="120"/>
      <c r="I8" s="118"/>
      <c r="J8" s="121"/>
      <c r="K8" s="122"/>
      <c r="L8" s="117"/>
      <c r="M8" s="117"/>
      <c r="N8" s="123"/>
      <c r="O8" s="123"/>
    </row>
    <row r="9" spans="1:15" ht="30" hidden="1" customHeight="1" x14ac:dyDescent="0.25">
      <c r="A9" s="54" t="s">
        <v>102</v>
      </c>
      <c r="B9" s="54" t="s">
        <v>103</v>
      </c>
      <c r="C9" s="74"/>
      <c r="D9" s="74"/>
      <c r="E9" s="74"/>
      <c r="F9" s="124"/>
      <c r="G9" s="118"/>
      <c r="H9" s="125">
        <v>1979</v>
      </c>
      <c r="I9" s="118">
        <f>G9/H9</f>
        <v>0</v>
      </c>
      <c r="J9" s="126"/>
      <c r="K9" s="122"/>
      <c r="L9" s="117"/>
      <c r="M9" s="117"/>
      <c r="N9" s="123"/>
      <c r="O9" s="123"/>
    </row>
    <row r="10" spans="1:15" ht="45" hidden="1" x14ac:dyDescent="0.25">
      <c r="A10" s="70" t="s">
        <v>185</v>
      </c>
      <c r="B10" s="44" t="s">
        <v>104</v>
      </c>
      <c r="C10" s="74"/>
      <c r="D10" s="127"/>
      <c r="E10" s="127"/>
      <c r="F10" s="128"/>
      <c r="G10" s="118"/>
      <c r="H10" s="125">
        <v>1979</v>
      </c>
      <c r="I10" s="118">
        <f t="shared" ref="I10:I26" si="0">G10/H10</f>
        <v>0</v>
      </c>
      <c r="J10" s="129"/>
      <c r="K10" s="122"/>
      <c r="L10" s="117"/>
      <c r="M10" s="117"/>
      <c r="N10" s="123"/>
      <c r="O10" s="123"/>
    </row>
    <row r="11" spans="1:15" ht="45" hidden="1" x14ac:dyDescent="0.25">
      <c r="A11" s="70" t="s">
        <v>186</v>
      </c>
      <c r="B11" s="44" t="s">
        <v>105</v>
      </c>
      <c r="C11" s="74"/>
      <c r="D11" s="120"/>
      <c r="E11" s="120"/>
      <c r="F11" s="125"/>
      <c r="G11" s="125"/>
      <c r="H11" s="125">
        <v>1979</v>
      </c>
      <c r="I11" s="118">
        <f t="shared" si="0"/>
        <v>0</v>
      </c>
      <c r="K11" s="122"/>
      <c r="L11" s="117"/>
      <c r="M11" s="117"/>
      <c r="N11" s="123"/>
      <c r="O11" s="123"/>
    </row>
    <row r="12" spans="1:15" ht="30" hidden="1" x14ac:dyDescent="0.25">
      <c r="A12" s="70" t="s">
        <v>187</v>
      </c>
      <c r="B12" s="44" t="s">
        <v>106</v>
      </c>
      <c r="C12" s="74"/>
      <c r="D12" s="120"/>
      <c r="E12" s="120"/>
      <c r="F12" s="125"/>
      <c r="G12" s="125"/>
      <c r="H12" s="125">
        <v>1979</v>
      </c>
      <c r="I12" s="118">
        <f t="shared" si="0"/>
        <v>0</v>
      </c>
      <c r="K12" s="122"/>
      <c r="L12" s="117"/>
      <c r="M12" s="117"/>
      <c r="N12" s="123"/>
      <c r="O12" s="123"/>
    </row>
    <row r="13" spans="1:15" ht="30" hidden="1" x14ac:dyDescent="0.25">
      <c r="A13" s="70" t="s">
        <v>107</v>
      </c>
      <c r="B13" s="44" t="s">
        <v>108</v>
      </c>
      <c r="C13" s="74"/>
      <c r="D13" s="120"/>
      <c r="E13" s="120"/>
      <c r="F13" s="125"/>
      <c r="G13" s="125"/>
      <c r="H13" s="125">
        <v>1979</v>
      </c>
      <c r="I13" s="118">
        <f t="shared" si="0"/>
        <v>0</v>
      </c>
      <c r="K13" s="122"/>
      <c r="L13" s="117"/>
      <c r="M13" s="117"/>
      <c r="N13" s="123"/>
      <c r="O13" s="130"/>
    </row>
    <row r="14" spans="1:15" hidden="1" x14ac:dyDescent="0.25">
      <c r="A14" s="70" t="s">
        <v>109</v>
      </c>
      <c r="B14" s="44" t="s">
        <v>110</v>
      </c>
      <c r="C14" s="74"/>
      <c r="D14" s="120"/>
      <c r="E14" s="120"/>
      <c r="F14" s="125"/>
      <c r="G14" s="125"/>
      <c r="H14" s="125">
        <v>1979</v>
      </c>
      <c r="I14" s="118">
        <f t="shared" si="0"/>
        <v>0</v>
      </c>
    </row>
    <row r="15" spans="1:15" ht="30" hidden="1" x14ac:dyDescent="0.25">
      <c r="A15" s="70" t="s">
        <v>111</v>
      </c>
      <c r="B15" s="44" t="s">
        <v>112</v>
      </c>
      <c r="C15" s="74"/>
      <c r="D15" s="120"/>
      <c r="E15" s="120"/>
      <c r="F15" s="125"/>
      <c r="G15" s="125"/>
      <c r="H15" s="125">
        <v>1979</v>
      </c>
      <c r="I15" s="118">
        <f t="shared" si="0"/>
        <v>0</v>
      </c>
    </row>
    <row r="16" spans="1:15" hidden="1" x14ac:dyDescent="0.25">
      <c r="A16" s="70" t="s">
        <v>113</v>
      </c>
      <c r="B16" s="44" t="s">
        <v>114</v>
      </c>
      <c r="C16" s="74"/>
      <c r="D16" s="120"/>
      <c r="E16" s="120"/>
      <c r="F16" s="125"/>
      <c r="G16" s="125"/>
      <c r="H16" s="125">
        <v>1979</v>
      </c>
      <c r="I16" s="118">
        <f t="shared" si="0"/>
        <v>0</v>
      </c>
    </row>
    <row r="17" spans="1:11" hidden="1" x14ac:dyDescent="0.25">
      <c r="A17" s="70" t="s">
        <v>115</v>
      </c>
      <c r="B17" s="44" t="s">
        <v>116</v>
      </c>
      <c r="C17" s="74"/>
      <c r="D17" s="120"/>
      <c r="E17" s="120"/>
      <c r="F17" s="125"/>
      <c r="G17" s="125"/>
      <c r="H17" s="125">
        <v>1979</v>
      </c>
      <c r="I17" s="118">
        <f t="shared" si="0"/>
        <v>0</v>
      </c>
    </row>
    <row r="18" spans="1:11" ht="30" hidden="1" x14ac:dyDescent="0.25">
      <c r="A18" s="70" t="s">
        <v>117</v>
      </c>
      <c r="B18" s="44" t="s">
        <v>118</v>
      </c>
      <c r="C18" s="74"/>
      <c r="D18" s="120"/>
      <c r="E18" s="120"/>
      <c r="F18" s="125"/>
      <c r="G18" s="125"/>
      <c r="H18" s="125">
        <v>1979</v>
      </c>
      <c r="I18" s="118">
        <f t="shared" si="0"/>
        <v>0</v>
      </c>
    </row>
    <row r="19" spans="1:11" hidden="1" x14ac:dyDescent="0.25">
      <c r="A19" s="70" t="s">
        <v>119</v>
      </c>
      <c r="B19" s="44" t="s">
        <v>120</v>
      </c>
      <c r="C19" s="74"/>
      <c r="D19" s="120"/>
      <c r="E19" s="120"/>
      <c r="F19" s="125"/>
      <c r="G19" s="125"/>
      <c r="H19" s="125">
        <v>1979</v>
      </c>
      <c r="I19" s="118">
        <f t="shared" si="0"/>
        <v>0</v>
      </c>
    </row>
    <row r="20" spans="1:11" ht="45" hidden="1" x14ac:dyDescent="0.25">
      <c r="A20" s="70" t="s">
        <v>121</v>
      </c>
      <c r="B20" s="44" t="s">
        <v>122</v>
      </c>
      <c r="C20" s="74"/>
      <c r="D20" s="120"/>
      <c r="E20" s="120"/>
      <c r="F20" s="125"/>
      <c r="G20" s="125"/>
      <c r="H20" s="125">
        <v>1979</v>
      </c>
      <c r="I20" s="118">
        <f t="shared" si="0"/>
        <v>0</v>
      </c>
    </row>
    <row r="21" spans="1:11" hidden="1" x14ac:dyDescent="0.25">
      <c r="A21" s="70" t="s">
        <v>188</v>
      </c>
      <c r="B21" s="37" t="s">
        <v>184</v>
      </c>
      <c r="C21" s="74"/>
      <c r="D21" s="120"/>
      <c r="E21" s="120"/>
      <c r="F21" s="125"/>
      <c r="G21" s="125"/>
      <c r="H21" s="125">
        <v>1979</v>
      </c>
      <c r="I21" s="118">
        <f t="shared" si="0"/>
        <v>0</v>
      </c>
    </row>
    <row r="22" spans="1:11" ht="45" hidden="1" x14ac:dyDescent="0.25">
      <c r="A22" s="70" t="s">
        <v>123</v>
      </c>
      <c r="B22" s="44" t="s">
        <v>124</v>
      </c>
      <c r="C22" s="74"/>
      <c r="D22" s="120"/>
      <c r="E22" s="120"/>
      <c r="F22" s="125"/>
      <c r="G22" s="125"/>
      <c r="H22" s="125">
        <v>1979</v>
      </c>
      <c r="I22" s="118">
        <f t="shared" si="0"/>
        <v>0</v>
      </c>
    </row>
    <row r="23" spans="1:11" ht="45" hidden="1" x14ac:dyDescent="0.25">
      <c r="A23" s="70" t="s">
        <v>125</v>
      </c>
      <c r="B23" s="44" t="s">
        <v>126</v>
      </c>
      <c r="C23" s="74"/>
      <c r="D23" s="120"/>
      <c r="E23" s="120"/>
      <c r="F23" s="125"/>
      <c r="G23" s="125"/>
      <c r="H23" s="125">
        <v>1979</v>
      </c>
      <c r="I23" s="118">
        <f t="shared" si="0"/>
        <v>0</v>
      </c>
    </row>
    <row r="24" spans="1:11" ht="30" hidden="1" x14ac:dyDescent="0.25">
      <c r="A24" s="70" t="s">
        <v>127</v>
      </c>
      <c r="B24" s="44" t="s">
        <v>128</v>
      </c>
      <c r="C24" s="74"/>
      <c r="D24" s="120"/>
      <c r="E24" s="120"/>
      <c r="F24" s="125"/>
      <c r="G24" s="125"/>
      <c r="H24" s="125">
        <v>1979</v>
      </c>
      <c r="I24" s="118">
        <f t="shared" si="0"/>
        <v>0</v>
      </c>
    </row>
    <row r="25" spans="1:11" ht="30" hidden="1" x14ac:dyDescent="0.25">
      <c r="A25" s="70" t="s">
        <v>129</v>
      </c>
      <c r="B25" s="44" t="s">
        <v>130</v>
      </c>
      <c r="C25" s="74"/>
      <c r="D25" s="120"/>
      <c r="E25" s="120"/>
      <c r="F25" s="125"/>
      <c r="G25" s="125"/>
      <c r="H25" s="125">
        <v>1979</v>
      </c>
      <c r="I25" s="118">
        <f t="shared" si="0"/>
        <v>0</v>
      </c>
    </row>
    <row r="26" spans="1:11" ht="30" hidden="1" x14ac:dyDescent="0.25">
      <c r="A26" s="70" t="s">
        <v>131</v>
      </c>
      <c r="B26" s="44" t="s">
        <v>132</v>
      </c>
      <c r="C26" s="74"/>
      <c r="D26" s="120"/>
      <c r="E26" s="120"/>
      <c r="F26" s="125"/>
      <c r="G26" s="125"/>
      <c r="H26" s="125">
        <v>1979</v>
      </c>
      <c r="I26" s="118">
        <f t="shared" si="0"/>
        <v>0</v>
      </c>
      <c r="K26" s="25" t="s">
        <v>536</v>
      </c>
    </row>
    <row r="27" spans="1:11" hidden="1" x14ac:dyDescent="0.25">
      <c r="A27" s="70" t="s">
        <v>133</v>
      </c>
      <c r="B27" s="44" t="s">
        <v>134</v>
      </c>
      <c r="C27" s="74"/>
      <c r="D27" s="120"/>
      <c r="E27" s="120"/>
      <c r="F27" s="125"/>
      <c r="G27" s="125"/>
      <c r="H27" s="125">
        <v>1979</v>
      </c>
      <c r="I27" s="125"/>
    </row>
    <row r="28" spans="1:11" ht="30" hidden="1" x14ac:dyDescent="0.25">
      <c r="A28" s="70" t="s">
        <v>135</v>
      </c>
      <c r="B28" s="44" t="s">
        <v>136</v>
      </c>
      <c r="C28" s="74"/>
      <c r="D28" s="120"/>
      <c r="E28" s="120"/>
      <c r="F28" s="125"/>
      <c r="G28" s="125"/>
      <c r="H28" s="125">
        <v>1979</v>
      </c>
      <c r="I28" s="125"/>
    </row>
    <row r="29" spans="1:11" hidden="1" x14ac:dyDescent="0.25">
      <c r="A29" s="70" t="s">
        <v>137</v>
      </c>
      <c r="B29" s="44" t="s">
        <v>138</v>
      </c>
      <c r="C29" s="74"/>
      <c r="D29" s="120"/>
      <c r="E29" s="120"/>
      <c r="F29" s="125"/>
      <c r="G29" s="125"/>
      <c r="H29" s="125">
        <v>1979</v>
      </c>
      <c r="I29" s="125"/>
    </row>
    <row r="30" spans="1:11" ht="45" hidden="1" x14ac:dyDescent="0.25">
      <c r="A30" s="70" t="s">
        <v>9</v>
      </c>
      <c r="B30" s="44" t="s">
        <v>10</v>
      </c>
      <c r="C30" s="74"/>
      <c r="D30" s="120"/>
      <c r="E30" s="120"/>
      <c r="F30" s="125"/>
      <c r="G30" s="125"/>
      <c r="H30" s="125" t="s">
        <v>501</v>
      </c>
      <c r="I30" s="125"/>
    </row>
    <row r="31" spans="1:11" hidden="1" x14ac:dyDescent="0.25">
      <c r="A31" s="70" t="s">
        <v>11</v>
      </c>
      <c r="B31" s="44" t="s">
        <v>139</v>
      </c>
      <c r="C31" s="74"/>
      <c r="D31" s="120"/>
      <c r="E31" s="120"/>
      <c r="F31" s="125"/>
      <c r="G31" s="125"/>
      <c r="H31" s="125">
        <v>1979</v>
      </c>
      <c r="I31" s="125"/>
    </row>
    <row r="32" spans="1:11" hidden="1" x14ac:dyDescent="0.25">
      <c r="A32" s="70" t="s">
        <v>12</v>
      </c>
      <c r="B32" s="44" t="s">
        <v>13</v>
      </c>
      <c r="C32" s="74"/>
      <c r="D32" s="120"/>
      <c r="E32" s="120"/>
      <c r="F32" s="125"/>
      <c r="G32" s="125"/>
      <c r="H32" s="125">
        <v>1979</v>
      </c>
      <c r="I32" s="125"/>
    </row>
    <row r="33" spans="1:9" hidden="1" x14ac:dyDescent="0.25">
      <c r="A33" s="70" t="s">
        <v>14</v>
      </c>
      <c r="B33" s="44" t="s">
        <v>73</v>
      </c>
      <c r="C33" s="74"/>
      <c r="D33" s="120"/>
      <c r="E33" s="120"/>
      <c r="F33" s="125"/>
      <c r="G33" s="125"/>
      <c r="H33" s="125">
        <v>1979</v>
      </c>
      <c r="I33" s="125"/>
    </row>
    <row r="34" spans="1:9" hidden="1" x14ac:dyDescent="0.25">
      <c r="A34" s="70" t="s">
        <v>15</v>
      </c>
      <c r="B34" s="44" t="s">
        <v>54</v>
      </c>
      <c r="C34" s="74"/>
      <c r="D34" s="120"/>
      <c r="E34" s="120"/>
      <c r="F34" s="125"/>
      <c r="G34" s="125"/>
      <c r="H34" s="125">
        <v>1979</v>
      </c>
      <c r="I34" s="125"/>
    </row>
    <row r="35" spans="1:9" hidden="1" x14ac:dyDescent="0.25">
      <c r="A35" s="70" t="s">
        <v>16</v>
      </c>
      <c r="B35" s="44" t="s">
        <v>50</v>
      </c>
      <c r="C35" s="74"/>
      <c r="D35" s="120"/>
      <c r="E35" s="120"/>
      <c r="F35" s="125"/>
      <c r="G35" s="125"/>
      <c r="H35" s="125">
        <v>1979</v>
      </c>
      <c r="I35" s="125"/>
    </row>
    <row r="36" spans="1:9" hidden="1" x14ac:dyDescent="0.25">
      <c r="A36" s="70" t="s">
        <v>17</v>
      </c>
      <c r="B36" s="44" t="s">
        <v>75</v>
      </c>
      <c r="C36" s="74"/>
      <c r="D36" s="120"/>
      <c r="E36" s="120"/>
      <c r="F36" s="125"/>
      <c r="G36" s="125"/>
      <c r="H36" s="125">
        <v>1979</v>
      </c>
      <c r="I36" s="125"/>
    </row>
    <row r="37" spans="1:9" hidden="1" x14ac:dyDescent="0.25">
      <c r="A37" s="70" t="s">
        <v>18</v>
      </c>
      <c r="B37" s="44" t="s">
        <v>140</v>
      </c>
      <c r="C37" s="74"/>
      <c r="D37" s="120"/>
      <c r="E37" s="120"/>
      <c r="F37" s="125"/>
      <c r="G37" s="125"/>
      <c r="H37" s="125">
        <v>1979</v>
      </c>
      <c r="I37" s="125"/>
    </row>
    <row r="38" spans="1:9" hidden="1" x14ac:dyDescent="0.25">
      <c r="A38" s="70" t="s">
        <v>19</v>
      </c>
      <c r="B38" s="44" t="s">
        <v>76</v>
      </c>
      <c r="C38" s="74"/>
      <c r="D38" s="120"/>
      <c r="E38" s="120"/>
      <c r="F38" s="125"/>
      <c r="G38" s="125"/>
      <c r="H38" s="125">
        <v>1979</v>
      </c>
      <c r="I38" s="125"/>
    </row>
    <row r="39" spans="1:9" ht="30" hidden="1" x14ac:dyDescent="0.25">
      <c r="A39" s="70" t="s">
        <v>20</v>
      </c>
      <c r="B39" s="44" t="s">
        <v>77</v>
      </c>
      <c r="C39" s="74"/>
      <c r="D39" s="120"/>
      <c r="E39" s="120"/>
      <c r="F39" s="125"/>
      <c r="G39" s="125"/>
      <c r="H39" s="125">
        <v>1979</v>
      </c>
      <c r="I39" s="125"/>
    </row>
    <row r="40" spans="1:9" ht="30" hidden="1" x14ac:dyDescent="0.25">
      <c r="A40" s="70" t="s">
        <v>21</v>
      </c>
      <c r="B40" s="44" t="s">
        <v>78</v>
      </c>
      <c r="C40" s="74"/>
      <c r="D40" s="120"/>
      <c r="E40" s="120"/>
      <c r="F40" s="125"/>
      <c r="G40" s="125"/>
      <c r="H40" s="125">
        <v>1979</v>
      </c>
      <c r="I40" s="125"/>
    </row>
    <row r="41" spans="1:9" ht="30" hidden="1" x14ac:dyDescent="0.25">
      <c r="A41" s="70" t="s">
        <v>22</v>
      </c>
      <c r="B41" s="44" t="s">
        <v>141</v>
      </c>
      <c r="C41" s="74"/>
      <c r="D41" s="120"/>
      <c r="E41" s="120"/>
      <c r="F41" s="125"/>
      <c r="G41" s="125"/>
      <c r="H41" s="125">
        <v>1979</v>
      </c>
      <c r="I41" s="125"/>
    </row>
    <row r="42" spans="1:9" ht="30" hidden="1" x14ac:dyDescent="0.25">
      <c r="A42" s="70" t="s">
        <v>23</v>
      </c>
      <c r="B42" s="44" t="s">
        <v>79</v>
      </c>
      <c r="C42" s="74"/>
      <c r="D42" s="120"/>
      <c r="E42" s="120"/>
      <c r="F42" s="125"/>
      <c r="G42" s="125"/>
      <c r="H42" s="125">
        <v>1979</v>
      </c>
      <c r="I42" s="125"/>
    </row>
    <row r="43" spans="1:9" ht="30" hidden="1" x14ac:dyDescent="0.25">
      <c r="A43" s="70" t="s">
        <v>24</v>
      </c>
      <c r="B43" s="44" t="s">
        <v>80</v>
      </c>
      <c r="C43" s="74"/>
      <c r="D43" s="120"/>
      <c r="E43" s="120"/>
      <c r="F43" s="125"/>
      <c r="G43" s="125"/>
      <c r="H43" s="125">
        <v>1979</v>
      </c>
      <c r="I43" s="125"/>
    </row>
    <row r="44" spans="1:9" ht="30" hidden="1" x14ac:dyDescent="0.25">
      <c r="A44" s="70" t="s">
        <v>25</v>
      </c>
      <c r="B44" s="44" t="s">
        <v>81</v>
      </c>
      <c r="C44" s="74"/>
      <c r="D44" s="120"/>
      <c r="E44" s="120"/>
      <c r="F44" s="125"/>
      <c r="G44" s="125"/>
      <c r="H44" s="125">
        <v>1979</v>
      </c>
      <c r="I44" s="125"/>
    </row>
    <row r="45" spans="1:9" ht="30" hidden="1" x14ac:dyDescent="0.25">
      <c r="A45" s="70" t="s">
        <v>26</v>
      </c>
      <c r="B45" s="44" t="s">
        <v>82</v>
      </c>
      <c r="C45" s="74"/>
      <c r="D45" s="120"/>
      <c r="E45" s="120"/>
      <c r="F45" s="125"/>
      <c r="G45" s="125"/>
      <c r="H45" s="125">
        <v>1979</v>
      </c>
      <c r="I45" s="125"/>
    </row>
    <row r="46" spans="1:9" ht="30" hidden="1" x14ac:dyDescent="0.25">
      <c r="A46" s="70" t="s">
        <v>142</v>
      </c>
      <c r="B46" s="44" t="s">
        <v>143</v>
      </c>
      <c r="C46" s="74"/>
      <c r="D46" s="120"/>
      <c r="E46" s="120"/>
      <c r="F46" s="125"/>
      <c r="G46" s="125"/>
      <c r="H46" s="125">
        <v>1979</v>
      </c>
      <c r="I46" s="125"/>
    </row>
    <row r="47" spans="1:9" ht="30" hidden="1" x14ac:dyDescent="0.25">
      <c r="A47" s="70" t="s">
        <v>27</v>
      </c>
      <c r="B47" s="44" t="s">
        <v>83</v>
      </c>
      <c r="C47" s="74"/>
      <c r="D47" s="120"/>
      <c r="E47" s="120"/>
      <c r="F47" s="125"/>
      <c r="G47" s="125"/>
      <c r="H47" s="125">
        <v>1979</v>
      </c>
      <c r="I47" s="125"/>
    </row>
    <row r="48" spans="1:9" hidden="1" x14ac:dyDescent="0.25">
      <c r="A48" s="70" t="s">
        <v>28</v>
      </c>
      <c r="B48" s="44" t="s">
        <v>144</v>
      </c>
      <c r="C48" s="74"/>
      <c r="D48" s="120"/>
      <c r="E48" s="120"/>
      <c r="F48" s="125"/>
      <c r="G48" s="125"/>
      <c r="H48" s="125">
        <v>1979</v>
      </c>
      <c r="I48" s="125"/>
    </row>
    <row r="49" spans="1:11" ht="30" hidden="1" x14ac:dyDescent="0.25">
      <c r="A49" s="70" t="s">
        <v>29</v>
      </c>
      <c r="B49" s="44" t="s">
        <v>30</v>
      </c>
      <c r="C49" s="116" t="s">
        <v>519</v>
      </c>
      <c r="D49" s="120"/>
      <c r="E49" s="120"/>
      <c r="F49" s="125"/>
      <c r="G49" s="125"/>
      <c r="H49" s="125">
        <v>1979</v>
      </c>
      <c r="I49" s="118">
        <f>G49/H49</f>
        <v>0</v>
      </c>
      <c r="K49" s="25" t="s">
        <v>518</v>
      </c>
    </row>
    <row r="50" spans="1:11" hidden="1" x14ac:dyDescent="0.25">
      <c r="A50" s="70" t="s">
        <v>31</v>
      </c>
      <c r="B50" s="34" t="s">
        <v>32</v>
      </c>
      <c r="C50" s="116"/>
      <c r="D50" s="120"/>
      <c r="E50" s="120"/>
      <c r="F50" s="125"/>
      <c r="G50" s="125"/>
      <c r="H50" s="125" t="s">
        <v>501</v>
      </c>
      <c r="I50" s="125"/>
    </row>
    <row r="51" spans="1:11" ht="30" hidden="1" x14ac:dyDescent="0.25">
      <c r="A51" s="70" t="s">
        <v>33</v>
      </c>
      <c r="B51" s="44" t="s">
        <v>86</v>
      </c>
      <c r="C51" s="74"/>
      <c r="D51" s="120"/>
      <c r="E51" s="120"/>
      <c r="F51" s="125"/>
      <c r="G51" s="125"/>
      <c r="H51" s="125" t="s">
        <v>501</v>
      </c>
      <c r="I51" s="125"/>
    </row>
    <row r="52" spans="1:11" ht="45" hidden="1" x14ac:dyDescent="0.25">
      <c r="A52" s="70" t="s">
        <v>145</v>
      </c>
      <c r="B52" s="44" t="s">
        <v>146</v>
      </c>
      <c r="C52" s="74"/>
      <c r="D52" s="120"/>
      <c r="E52" s="120"/>
      <c r="F52" s="125"/>
      <c r="G52" s="125"/>
      <c r="H52" s="125">
        <v>1979</v>
      </c>
      <c r="I52" s="125"/>
    </row>
    <row r="53" spans="1:11" ht="30" hidden="1" x14ac:dyDescent="0.25">
      <c r="A53" s="70" t="s">
        <v>34</v>
      </c>
      <c r="B53" s="44" t="s">
        <v>147</v>
      </c>
      <c r="C53" s="74"/>
      <c r="D53" s="120"/>
      <c r="E53" s="120"/>
      <c r="F53" s="125"/>
      <c r="G53" s="125"/>
      <c r="H53" s="125">
        <v>1979</v>
      </c>
      <c r="I53" s="125"/>
    </row>
    <row r="54" spans="1:11" ht="30" hidden="1" x14ac:dyDescent="0.25">
      <c r="A54" s="70" t="s">
        <v>35</v>
      </c>
      <c r="B54" s="44" t="s">
        <v>89</v>
      </c>
      <c r="C54" s="74"/>
      <c r="D54" s="120"/>
      <c r="E54" s="120"/>
      <c r="F54" s="125"/>
      <c r="G54" s="125"/>
      <c r="H54" s="125">
        <v>1979</v>
      </c>
      <c r="I54" s="125"/>
    </row>
    <row r="55" spans="1:11" ht="30" hidden="1" x14ac:dyDescent="0.25">
      <c r="A55" s="70" t="s">
        <v>36</v>
      </c>
      <c r="B55" s="44" t="s">
        <v>148</v>
      </c>
      <c r="C55" s="74"/>
      <c r="D55" s="120"/>
      <c r="E55" s="120"/>
      <c r="F55" s="125"/>
      <c r="G55" s="125"/>
      <c r="H55" s="125">
        <v>1979</v>
      </c>
      <c r="I55" s="125"/>
    </row>
    <row r="56" spans="1:11" ht="45" hidden="1" x14ac:dyDescent="0.25">
      <c r="A56" s="70" t="s">
        <v>37</v>
      </c>
      <c r="B56" s="44" t="s">
        <v>88</v>
      </c>
      <c r="C56" s="74"/>
      <c r="D56" s="120"/>
      <c r="E56" s="120"/>
      <c r="F56" s="125"/>
      <c r="G56" s="125"/>
      <c r="H56" s="125">
        <v>1979</v>
      </c>
      <c r="I56" s="125"/>
    </row>
    <row r="57" spans="1:11" ht="30" hidden="1" x14ac:dyDescent="0.25">
      <c r="A57" s="70" t="s">
        <v>149</v>
      </c>
      <c r="B57" s="44" t="s">
        <v>150</v>
      </c>
      <c r="C57" s="74"/>
      <c r="D57" s="120"/>
      <c r="E57" s="120"/>
      <c r="F57" s="125"/>
      <c r="G57" s="125"/>
      <c r="H57" s="125">
        <v>1979</v>
      </c>
      <c r="I57" s="125"/>
    </row>
    <row r="58" spans="1:11" ht="30" hidden="1" x14ac:dyDescent="0.25">
      <c r="A58" s="70" t="s">
        <v>151</v>
      </c>
      <c r="B58" s="44" t="s">
        <v>152</v>
      </c>
      <c r="C58" s="74"/>
      <c r="D58" s="120"/>
      <c r="E58" s="120"/>
      <c r="F58" s="125"/>
      <c r="G58" s="125"/>
      <c r="H58" s="125">
        <v>1979</v>
      </c>
      <c r="I58" s="125"/>
    </row>
    <row r="59" spans="1:11" hidden="1" x14ac:dyDescent="0.25">
      <c r="A59" s="70" t="s">
        <v>153</v>
      </c>
      <c r="B59" s="44" t="s">
        <v>154</v>
      </c>
      <c r="C59" s="74"/>
      <c r="D59" s="120"/>
      <c r="E59" s="120"/>
      <c r="F59" s="125"/>
      <c r="G59" s="125"/>
      <c r="H59" s="125">
        <v>1979</v>
      </c>
      <c r="I59" s="125"/>
    </row>
    <row r="60" spans="1:11" ht="30" hidden="1" x14ac:dyDescent="0.25">
      <c r="A60" s="70" t="s">
        <v>155</v>
      </c>
      <c r="B60" s="44" t="s">
        <v>156</v>
      </c>
      <c r="C60" s="74"/>
      <c r="D60" s="120"/>
      <c r="E60" s="120"/>
      <c r="F60" s="125"/>
      <c r="G60" s="125"/>
      <c r="H60" s="125">
        <v>1979</v>
      </c>
      <c r="I60" s="125"/>
    </row>
    <row r="61" spans="1:11" ht="60" hidden="1" x14ac:dyDescent="0.25">
      <c r="A61" s="70" t="s">
        <v>157</v>
      </c>
      <c r="B61" s="44" t="s">
        <v>158</v>
      </c>
      <c r="C61" s="74"/>
      <c r="D61" s="120"/>
      <c r="E61" s="120"/>
      <c r="F61" s="125"/>
      <c r="G61" s="125"/>
      <c r="H61" s="125">
        <v>1979</v>
      </c>
      <c r="I61" s="125"/>
    </row>
    <row r="62" spans="1:11" hidden="1" x14ac:dyDescent="0.25">
      <c r="A62" s="70" t="s">
        <v>159</v>
      </c>
      <c r="B62" s="44" t="s">
        <v>160</v>
      </c>
      <c r="C62" s="74"/>
      <c r="D62" s="120"/>
      <c r="E62" s="120"/>
      <c r="F62" s="125"/>
      <c r="G62" s="125"/>
      <c r="H62" s="125">
        <v>1979</v>
      </c>
      <c r="I62" s="125"/>
    </row>
    <row r="63" spans="1:11" ht="75" hidden="1" x14ac:dyDescent="0.25">
      <c r="A63" s="70" t="s">
        <v>38</v>
      </c>
      <c r="B63" s="44" t="s">
        <v>161</v>
      </c>
      <c r="C63" s="74"/>
      <c r="D63" s="120"/>
      <c r="E63" s="120"/>
      <c r="F63" s="125"/>
      <c r="G63" s="125"/>
      <c r="H63" s="125">
        <v>1979</v>
      </c>
      <c r="I63" s="125"/>
    </row>
    <row r="64" spans="1:11" ht="75" hidden="1" x14ac:dyDescent="0.25">
      <c r="A64" s="70" t="s">
        <v>39</v>
      </c>
      <c r="B64" s="44" t="s">
        <v>87</v>
      </c>
      <c r="C64" s="74"/>
      <c r="D64" s="120"/>
      <c r="E64" s="120"/>
      <c r="F64" s="125"/>
      <c r="G64" s="125"/>
      <c r="H64" s="125">
        <v>1979</v>
      </c>
      <c r="I64" s="125"/>
    </row>
    <row r="65" spans="1:15" ht="75" hidden="1" x14ac:dyDescent="0.25">
      <c r="A65" s="70" t="s">
        <v>40</v>
      </c>
      <c r="B65" s="44" t="s">
        <v>162</v>
      </c>
      <c r="C65" s="74"/>
      <c r="D65" s="120"/>
      <c r="E65" s="120"/>
      <c r="F65" s="125"/>
      <c r="G65" s="125"/>
      <c r="H65" s="125">
        <v>1979</v>
      </c>
      <c r="I65" s="125"/>
    </row>
    <row r="66" spans="1:15" ht="30" hidden="1" x14ac:dyDescent="0.25">
      <c r="A66" s="70" t="s">
        <v>163</v>
      </c>
      <c r="B66" s="44" t="s">
        <v>164</v>
      </c>
      <c r="C66" s="74"/>
      <c r="D66" s="120"/>
      <c r="E66" s="120"/>
      <c r="F66" s="125"/>
      <c r="G66" s="125"/>
      <c r="H66" s="125">
        <v>1979</v>
      </c>
      <c r="I66" s="125"/>
    </row>
    <row r="67" spans="1:15" hidden="1" x14ac:dyDescent="0.25">
      <c r="A67" s="70" t="s">
        <v>165</v>
      </c>
      <c r="B67" s="34" t="s">
        <v>96</v>
      </c>
      <c r="C67" s="116"/>
      <c r="D67" s="120"/>
      <c r="E67" s="120"/>
      <c r="F67" s="125"/>
      <c r="G67" s="125"/>
      <c r="H67" s="125" t="s">
        <v>501</v>
      </c>
      <c r="I67" s="125"/>
    </row>
    <row r="68" spans="1:15" hidden="1" x14ac:dyDescent="0.25">
      <c r="A68" s="70" t="s">
        <v>166</v>
      </c>
      <c r="B68" s="44" t="s">
        <v>167</v>
      </c>
      <c r="C68" s="74"/>
      <c r="D68" s="120"/>
      <c r="E68" s="120"/>
      <c r="F68" s="125"/>
      <c r="G68" s="125"/>
      <c r="H68" s="125">
        <v>1979</v>
      </c>
      <c r="I68" s="125"/>
    </row>
    <row r="69" spans="1:15" ht="60" hidden="1" x14ac:dyDescent="0.25">
      <c r="A69" s="70" t="s">
        <v>168</v>
      </c>
      <c r="B69" s="44" t="s">
        <v>169</v>
      </c>
      <c r="C69" s="74"/>
      <c r="D69" s="120"/>
      <c r="E69" s="120"/>
      <c r="F69" s="125"/>
      <c r="G69" s="125"/>
      <c r="H69" s="125">
        <v>1979</v>
      </c>
      <c r="I69" s="125"/>
    </row>
    <row r="70" spans="1:15" hidden="1" x14ac:dyDescent="0.25">
      <c r="A70" s="70" t="s">
        <v>170</v>
      </c>
      <c r="B70" s="34" t="s">
        <v>171</v>
      </c>
      <c r="C70" s="116"/>
      <c r="D70" s="120"/>
      <c r="E70" s="120"/>
      <c r="F70" s="125"/>
      <c r="G70" s="125"/>
      <c r="H70" s="125" t="s">
        <v>501</v>
      </c>
      <c r="I70" s="125"/>
    </row>
    <row r="71" spans="1:15" ht="30" hidden="1" x14ac:dyDescent="0.25">
      <c r="A71" s="70" t="s">
        <v>172</v>
      </c>
      <c r="B71" s="44" t="s">
        <v>173</v>
      </c>
      <c r="C71" s="74"/>
      <c r="D71" s="120"/>
      <c r="E71" s="120"/>
      <c r="F71" s="125"/>
      <c r="G71" s="125"/>
      <c r="H71" s="125">
        <v>1979</v>
      </c>
      <c r="I71" s="125"/>
    </row>
    <row r="72" spans="1:15" ht="45" hidden="1" x14ac:dyDescent="0.25">
      <c r="A72" s="70" t="s">
        <v>174</v>
      </c>
      <c r="B72" s="44" t="s">
        <v>175</v>
      </c>
      <c r="C72" s="74"/>
      <c r="D72" s="120"/>
      <c r="E72" s="120"/>
      <c r="F72" s="125"/>
      <c r="G72" s="125"/>
      <c r="H72" s="125">
        <v>1979</v>
      </c>
      <c r="I72" s="125"/>
    </row>
    <row r="73" spans="1:15" ht="45" hidden="1" x14ac:dyDescent="0.25">
      <c r="A73" s="70" t="s">
        <v>176</v>
      </c>
      <c r="B73" s="34" t="s">
        <v>99</v>
      </c>
      <c r="C73" s="116"/>
      <c r="D73" s="120"/>
      <c r="E73" s="120"/>
      <c r="F73" s="125"/>
      <c r="G73" s="125"/>
      <c r="H73" s="125" t="s">
        <v>501</v>
      </c>
      <c r="I73" s="125"/>
    </row>
    <row r="74" spans="1:15" ht="60" hidden="1" x14ac:dyDescent="0.25">
      <c r="A74" s="70" t="s">
        <v>177</v>
      </c>
      <c r="B74" s="44" t="s">
        <v>178</v>
      </c>
      <c r="C74" s="74"/>
      <c r="D74" s="120"/>
      <c r="E74" s="120"/>
      <c r="F74" s="125"/>
      <c r="G74" s="125"/>
      <c r="H74" s="125">
        <v>1979</v>
      </c>
      <c r="I74" s="125"/>
    </row>
    <row r="75" spans="1:15" ht="75" hidden="1" x14ac:dyDescent="0.25">
      <c r="A75" s="70" t="s">
        <v>179</v>
      </c>
      <c r="B75" s="44" t="s">
        <v>180</v>
      </c>
      <c r="C75" s="74"/>
      <c r="D75" s="120"/>
      <c r="E75" s="120"/>
      <c r="F75" s="125"/>
      <c r="G75" s="125"/>
      <c r="H75" s="125">
        <v>1979</v>
      </c>
      <c r="I75" s="125"/>
    </row>
    <row r="76" spans="1:15" hidden="1" x14ac:dyDescent="0.25">
      <c r="A76" s="70" t="s">
        <v>41</v>
      </c>
      <c r="B76" s="34" t="s">
        <v>42</v>
      </c>
      <c r="C76" s="116"/>
      <c r="D76" s="120"/>
      <c r="E76" s="120"/>
      <c r="F76" s="125"/>
      <c r="G76" s="125"/>
      <c r="H76" s="125" t="s">
        <v>501</v>
      </c>
      <c r="I76" s="125"/>
    </row>
    <row r="77" spans="1:15" hidden="1" x14ac:dyDescent="0.25">
      <c r="A77" s="70" t="s">
        <v>43</v>
      </c>
      <c r="B77" s="44" t="s">
        <v>181</v>
      </c>
      <c r="C77" s="74"/>
      <c r="D77" s="120"/>
      <c r="E77" s="120"/>
      <c r="F77" s="125"/>
      <c r="G77" s="125"/>
      <c r="H77" s="125">
        <v>1979</v>
      </c>
      <c r="I77" s="125"/>
    </row>
    <row r="78" spans="1:15" hidden="1" x14ac:dyDescent="0.25">
      <c r="A78" s="70" t="s">
        <v>44</v>
      </c>
      <c r="B78" s="44" t="s">
        <v>182</v>
      </c>
      <c r="C78" s="74"/>
      <c r="D78" s="120"/>
      <c r="E78" s="120"/>
      <c r="F78" s="125"/>
      <c r="G78" s="125"/>
      <c r="H78" s="125">
        <v>1979</v>
      </c>
      <c r="I78" s="125"/>
    </row>
    <row r="79" spans="1:15" hidden="1" x14ac:dyDescent="0.25">
      <c r="A79" s="70" t="s">
        <v>45</v>
      </c>
      <c r="B79" s="44" t="s">
        <v>183</v>
      </c>
      <c r="C79" s="74"/>
      <c r="D79" s="120"/>
      <c r="E79" s="120"/>
      <c r="F79" s="125"/>
      <c r="G79" s="125"/>
      <c r="H79" s="125">
        <v>1979</v>
      </c>
      <c r="I79" s="125"/>
    </row>
    <row r="80" spans="1:15" ht="30" hidden="1" x14ac:dyDescent="0.25">
      <c r="A80" s="28">
        <v>1</v>
      </c>
      <c r="B80" s="29" t="s">
        <v>190</v>
      </c>
      <c r="C80" s="116"/>
      <c r="D80" s="120"/>
      <c r="E80" s="120"/>
      <c r="F80" s="125"/>
      <c r="G80" s="125"/>
      <c r="H80" s="125" t="s">
        <v>501</v>
      </c>
      <c r="I80" s="125"/>
      <c r="K80" s="243"/>
      <c r="L80" s="243"/>
      <c r="M80" s="243"/>
      <c r="N80" s="243"/>
      <c r="O80" s="117"/>
    </row>
    <row r="81" spans="1:15" hidden="1" x14ac:dyDescent="0.25">
      <c r="A81" s="70" t="s">
        <v>101</v>
      </c>
      <c r="B81" s="34" t="s">
        <v>8</v>
      </c>
      <c r="C81" s="116"/>
      <c r="D81" s="120"/>
      <c r="E81" s="120"/>
      <c r="F81" s="125"/>
      <c r="G81" s="125"/>
      <c r="H81" s="125" t="s">
        <v>501</v>
      </c>
      <c r="I81" s="125"/>
      <c r="K81" s="243"/>
      <c r="L81" s="243"/>
      <c r="M81" s="243"/>
      <c r="N81" s="243"/>
      <c r="O81" s="117"/>
    </row>
    <row r="82" spans="1:15" ht="57.75" hidden="1" customHeight="1" x14ac:dyDescent="0.25">
      <c r="A82" s="54" t="s">
        <v>102</v>
      </c>
      <c r="B82" s="54" t="s">
        <v>103</v>
      </c>
      <c r="C82" s="74"/>
      <c r="D82" s="74"/>
      <c r="E82" s="74"/>
      <c r="F82" s="124"/>
      <c r="G82" s="118"/>
      <c r="H82" s="125">
        <v>1780.6</v>
      </c>
      <c r="I82" s="118">
        <f>G82/H82</f>
        <v>0</v>
      </c>
      <c r="K82" s="117"/>
      <c r="L82" s="117"/>
      <c r="M82" s="117"/>
      <c r="N82" s="117"/>
      <c r="O82" s="117"/>
    </row>
    <row r="83" spans="1:15" ht="45" hidden="1" x14ac:dyDescent="0.25">
      <c r="A83" s="70" t="s">
        <v>185</v>
      </c>
      <c r="B83" s="44" t="s">
        <v>104</v>
      </c>
      <c r="C83" s="74"/>
      <c r="D83" s="120"/>
      <c r="E83" s="120"/>
      <c r="F83" s="125"/>
      <c r="G83" s="125"/>
      <c r="H83" s="125">
        <v>1780.6</v>
      </c>
      <c r="I83" s="118">
        <f t="shared" ref="I83:I84" si="1">G83/H83</f>
        <v>0</v>
      </c>
      <c r="K83" s="117"/>
      <c r="L83" s="117"/>
      <c r="M83" s="117"/>
      <c r="N83" s="117"/>
      <c r="O83" s="117"/>
    </row>
    <row r="84" spans="1:15" ht="45" hidden="1" x14ac:dyDescent="0.25">
      <c r="A84" s="70" t="s">
        <v>186</v>
      </c>
      <c r="B84" s="44" t="s">
        <v>105</v>
      </c>
      <c r="C84" s="74"/>
      <c r="D84" s="120"/>
      <c r="E84" s="120"/>
      <c r="F84" s="125"/>
      <c r="G84" s="125"/>
      <c r="H84" s="125">
        <v>1780.6</v>
      </c>
      <c r="I84" s="118">
        <f t="shared" si="1"/>
        <v>0</v>
      </c>
      <c r="K84" s="122"/>
      <c r="L84" s="117"/>
      <c r="M84" s="117"/>
      <c r="N84" s="123"/>
      <c r="O84" s="123"/>
    </row>
    <row r="85" spans="1:15" ht="30" hidden="1" x14ac:dyDescent="0.25">
      <c r="A85" s="70" t="s">
        <v>187</v>
      </c>
      <c r="B85" s="44" t="s">
        <v>106</v>
      </c>
      <c r="C85" s="74"/>
      <c r="D85" s="120"/>
      <c r="E85" s="120"/>
      <c r="F85" s="125"/>
      <c r="G85" s="125"/>
      <c r="H85" s="125">
        <v>1780.6</v>
      </c>
      <c r="I85" s="125"/>
      <c r="K85" s="122"/>
      <c r="L85" s="117"/>
      <c r="M85" s="117"/>
      <c r="N85" s="123"/>
      <c r="O85" s="123"/>
    </row>
    <row r="86" spans="1:15" ht="30" hidden="1" x14ac:dyDescent="0.25">
      <c r="A86" s="70" t="s">
        <v>107</v>
      </c>
      <c r="B86" s="44" t="s">
        <v>108</v>
      </c>
      <c r="C86" s="74"/>
      <c r="D86" s="120"/>
      <c r="E86" s="120"/>
      <c r="F86" s="125"/>
      <c r="G86" s="125"/>
      <c r="H86" s="125">
        <v>1780.6</v>
      </c>
      <c r="I86" s="125"/>
      <c r="K86" s="122"/>
      <c r="L86" s="117"/>
      <c r="M86" s="117"/>
      <c r="N86" s="123"/>
      <c r="O86" s="123"/>
    </row>
    <row r="87" spans="1:15" hidden="1" x14ac:dyDescent="0.25">
      <c r="A87" s="70" t="s">
        <v>109</v>
      </c>
      <c r="B87" s="44" t="s">
        <v>110</v>
      </c>
      <c r="C87" s="74"/>
      <c r="D87" s="120"/>
      <c r="E87" s="120"/>
      <c r="F87" s="125"/>
      <c r="G87" s="125"/>
      <c r="H87" s="125">
        <v>1780.6</v>
      </c>
      <c r="I87" s="125"/>
      <c r="K87" s="122"/>
      <c r="L87" s="117"/>
      <c r="M87" s="117"/>
      <c r="N87" s="123"/>
      <c r="O87" s="123"/>
    </row>
    <row r="88" spans="1:15" ht="30" hidden="1" x14ac:dyDescent="0.25">
      <c r="A88" s="70" t="s">
        <v>111</v>
      </c>
      <c r="B88" s="44" t="s">
        <v>112</v>
      </c>
      <c r="C88" s="74"/>
      <c r="D88" s="120"/>
      <c r="E88" s="120"/>
      <c r="F88" s="125"/>
      <c r="G88" s="125"/>
      <c r="H88" s="125">
        <v>1780.6</v>
      </c>
      <c r="I88" s="125"/>
      <c r="K88" s="122"/>
      <c r="L88" s="117"/>
      <c r="M88" s="117"/>
      <c r="N88" s="123"/>
      <c r="O88" s="123"/>
    </row>
    <row r="89" spans="1:15" hidden="1" x14ac:dyDescent="0.25">
      <c r="A89" s="70" t="s">
        <v>113</v>
      </c>
      <c r="B89" s="44" t="s">
        <v>114</v>
      </c>
      <c r="C89" s="74"/>
      <c r="D89" s="120"/>
      <c r="E89" s="120"/>
      <c r="F89" s="125"/>
      <c r="G89" s="125"/>
      <c r="H89" s="125">
        <v>1780.6</v>
      </c>
      <c r="I89" s="125"/>
      <c r="K89" s="122"/>
      <c r="L89" s="117"/>
      <c r="M89" s="117"/>
      <c r="N89" s="123"/>
      <c r="O89" s="130"/>
    </row>
    <row r="90" spans="1:15" hidden="1" x14ac:dyDescent="0.25">
      <c r="A90" s="39" t="s">
        <v>115</v>
      </c>
      <c r="B90" s="44" t="s">
        <v>116</v>
      </c>
      <c r="C90" s="74"/>
      <c r="D90" s="120"/>
      <c r="E90" s="120"/>
      <c r="F90" s="125"/>
      <c r="G90" s="125"/>
      <c r="H90" s="125">
        <v>1780.6</v>
      </c>
      <c r="I90" s="125"/>
      <c r="K90" s="122"/>
      <c r="L90" s="117"/>
      <c r="M90" s="117"/>
      <c r="N90" s="123"/>
      <c r="O90" s="130"/>
    </row>
    <row r="91" spans="1:15" ht="30" hidden="1" x14ac:dyDescent="0.25">
      <c r="A91" s="39" t="s">
        <v>117</v>
      </c>
      <c r="B91" s="44" t="s">
        <v>118</v>
      </c>
      <c r="C91" s="74"/>
      <c r="D91" s="120"/>
      <c r="E91" s="120"/>
      <c r="F91" s="125"/>
      <c r="G91" s="125"/>
      <c r="H91" s="125">
        <v>1780.6</v>
      </c>
      <c r="I91" s="125"/>
      <c r="K91" s="131"/>
      <c r="L91" s="131"/>
      <c r="M91" s="131"/>
      <c r="N91" s="131"/>
      <c r="O91" s="131"/>
    </row>
    <row r="92" spans="1:15" hidden="1" x14ac:dyDescent="0.25">
      <c r="A92" s="70" t="s">
        <v>119</v>
      </c>
      <c r="B92" s="44" t="s">
        <v>120</v>
      </c>
      <c r="C92" s="74"/>
      <c r="D92" s="120"/>
      <c r="E92" s="120"/>
      <c r="F92" s="125"/>
      <c r="G92" s="125"/>
      <c r="H92" s="125">
        <v>1780.6</v>
      </c>
      <c r="I92" s="125"/>
    </row>
    <row r="93" spans="1:15" ht="45" hidden="1" x14ac:dyDescent="0.25">
      <c r="A93" s="70" t="s">
        <v>121</v>
      </c>
      <c r="B93" s="44" t="s">
        <v>122</v>
      </c>
      <c r="C93" s="74"/>
      <c r="D93" s="120"/>
      <c r="E93" s="120"/>
      <c r="F93" s="125"/>
      <c r="G93" s="125"/>
      <c r="H93" s="125">
        <v>1780.6</v>
      </c>
      <c r="I93" s="125"/>
    </row>
    <row r="94" spans="1:15" hidden="1" x14ac:dyDescent="0.25">
      <c r="A94" s="70" t="s">
        <v>188</v>
      </c>
      <c r="B94" s="37" t="s">
        <v>184</v>
      </c>
      <c r="C94" s="74"/>
      <c r="D94" s="120"/>
      <c r="E94" s="120"/>
      <c r="F94" s="125"/>
      <c r="G94" s="125"/>
      <c r="H94" s="125">
        <v>1780.6</v>
      </c>
      <c r="I94" s="125"/>
    </row>
    <row r="95" spans="1:15" ht="45" hidden="1" x14ac:dyDescent="0.25">
      <c r="A95" s="70" t="s">
        <v>123</v>
      </c>
      <c r="B95" s="44" t="s">
        <v>124</v>
      </c>
      <c r="C95" s="74"/>
      <c r="D95" s="120"/>
      <c r="E95" s="120"/>
      <c r="F95" s="125"/>
      <c r="G95" s="125"/>
      <c r="H95" s="125">
        <v>1780.6</v>
      </c>
      <c r="I95" s="125"/>
    </row>
    <row r="96" spans="1:15" ht="45" hidden="1" x14ac:dyDescent="0.25">
      <c r="A96" s="70" t="s">
        <v>125</v>
      </c>
      <c r="B96" s="44" t="s">
        <v>126</v>
      </c>
      <c r="C96" s="74"/>
      <c r="D96" s="120"/>
      <c r="E96" s="120"/>
      <c r="F96" s="125"/>
      <c r="G96" s="125"/>
      <c r="H96" s="125">
        <v>1780.6</v>
      </c>
      <c r="I96" s="125"/>
    </row>
    <row r="97" spans="1:9" ht="30" hidden="1" x14ac:dyDescent="0.25">
      <c r="A97" s="70" t="s">
        <v>127</v>
      </c>
      <c r="B97" s="44" t="s">
        <v>128</v>
      </c>
      <c r="C97" s="74"/>
      <c r="D97" s="120"/>
      <c r="E97" s="120"/>
      <c r="F97" s="125"/>
      <c r="G97" s="125"/>
      <c r="H97" s="125">
        <v>1780.6</v>
      </c>
      <c r="I97" s="125"/>
    </row>
    <row r="98" spans="1:9" ht="30" hidden="1" x14ac:dyDescent="0.25">
      <c r="A98" s="70" t="s">
        <v>129</v>
      </c>
      <c r="B98" s="44" t="s">
        <v>130</v>
      </c>
      <c r="C98" s="74"/>
      <c r="D98" s="120"/>
      <c r="E98" s="120"/>
      <c r="F98" s="125"/>
      <c r="G98" s="125"/>
      <c r="H98" s="125">
        <v>1780.6</v>
      </c>
      <c r="I98" s="125"/>
    </row>
    <row r="99" spans="1:9" ht="30" hidden="1" x14ac:dyDescent="0.25">
      <c r="A99" s="70" t="s">
        <v>131</v>
      </c>
      <c r="B99" s="44" t="s">
        <v>132</v>
      </c>
      <c r="C99" s="74"/>
      <c r="D99" s="120"/>
      <c r="E99" s="120"/>
      <c r="F99" s="125"/>
      <c r="G99" s="125"/>
      <c r="H99" s="125">
        <v>1780.6</v>
      </c>
      <c r="I99" s="125"/>
    </row>
    <row r="100" spans="1:9" hidden="1" x14ac:dyDescent="0.25">
      <c r="A100" s="70" t="s">
        <v>133</v>
      </c>
      <c r="B100" s="44" t="s">
        <v>134</v>
      </c>
      <c r="C100" s="74"/>
      <c r="D100" s="120"/>
      <c r="E100" s="120"/>
      <c r="F100" s="125"/>
      <c r="G100" s="125"/>
      <c r="H100" s="125">
        <v>1780.6</v>
      </c>
      <c r="I100" s="125"/>
    </row>
    <row r="101" spans="1:9" ht="30" hidden="1" x14ac:dyDescent="0.25">
      <c r="A101" s="70" t="s">
        <v>135</v>
      </c>
      <c r="B101" s="44" t="s">
        <v>136</v>
      </c>
      <c r="C101" s="74"/>
      <c r="D101" s="120"/>
      <c r="E101" s="120"/>
      <c r="F101" s="125"/>
      <c r="G101" s="125"/>
      <c r="H101" s="125">
        <v>1780.6</v>
      </c>
      <c r="I101" s="125"/>
    </row>
    <row r="102" spans="1:9" hidden="1" x14ac:dyDescent="0.25">
      <c r="A102" s="70" t="s">
        <v>137</v>
      </c>
      <c r="B102" s="44" t="s">
        <v>138</v>
      </c>
      <c r="C102" s="74"/>
      <c r="D102" s="120"/>
      <c r="E102" s="120"/>
      <c r="F102" s="125"/>
      <c r="G102" s="125"/>
      <c r="H102" s="125">
        <v>1780.6</v>
      </c>
      <c r="I102" s="125"/>
    </row>
    <row r="103" spans="1:9" ht="45" hidden="1" x14ac:dyDescent="0.25">
      <c r="A103" s="70" t="s">
        <v>9</v>
      </c>
      <c r="B103" s="44" t="s">
        <v>10</v>
      </c>
      <c r="C103" s="74"/>
      <c r="D103" s="120"/>
      <c r="E103" s="120"/>
      <c r="F103" s="125"/>
      <c r="G103" s="125"/>
      <c r="H103" s="125" t="s">
        <v>501</v>
      </c>
      <c r="I103" s="125"/>
    </row>
    <row r="104" spans="1:9" hidden="1" x14ac:dyDescent="0.25">
      <c r="A104" s="70" t="s">
        <v>11</v>
      </c>
      <c r="B104" s="44" t="s">
        <v>139</v>
      </c>
      <c r="C104" s="74"/>
      <c r="D104" s="120"/>
      <c r="E104" s="120"/>
      <c r="F104" s="125"/>
      <c r="G104" s="125"/>
      <c r="H104" s="125">
        <v>1780.6</v>
      </c>
      <c r="I104" s="125"/>
    </row>
    <row r="105" spans="1:9" hidden="1" x14ac:dyDescent="0.25">
      <c r="A105" s="70" t="s">
        <v>12</v>
      </c>
      <c r="B105" s="44" t="s">
        <v>13</v>
      </c>
      <c r="C105" s="74"/>
      <c r="D105" s="120"/>
      <c r="E105" s="120"/>
      <c r="F105" s="125"/>
      <c r="G105" s="125"/>
      <c r="H105" s="125">
        <v>1780.6</v>
      </c>
      <c r="I105" s="125"/>
    </row>
    <row r="106" spans="1:9" hidden="1" x14ac:dyDescent="0.25">
      <c r="A106" s="70" t="s">
        <v>14</v>
      </c>
      <c r="B106" s="44" t="s">
        <v>73</v>
      </c>
      <c r="C106" s="74"/>
      <c r="D106" s="120"/>
      <c r="E106" s="120"/>
      <c r="F106" s="125"/>
      <c r="G106" s="125"/>
      <c r="H106" s="125">
        <v>1780.6</v>
      </c>
      <c r="I106" s="125"/>
    </row>
    <row r="107" spans="1:9" hidden="1" x14ac:dyDescent="0.25">
      <c r="A107" s="70" t="s">
        <v>15</v>
      </c>
      <c r="B107" s="44" t="s">
        <v>54</v>
      </c>
      <c r="C107" s="74"/>
      <c r="D107" s="120"/>
      <c r="E107" s="120"/>
      <c r="F107" s="125"/>
      <c r="G107" s="125"/>
      <c r="H107" s="125">
        <v>1780.6</v>
      </c>
      <c r="I107" s="125"/>
    </row>
    <row r="108" spans="1:9" hidden="1" x14ac:dyDescent="0.25">
      <c r="A108" s="70" t="s">
        <v>16</v>
      </c>
      <c r="B108" s="44" t="s">
        <v>50</v>
      </c>
      <c r="C108" s="74"/>
      <c r="D108" s="120"/>
      <c r="E108" s="120"/>
      <c r="F108" s="125"/>
      <c r="G108" s="125"/>
      <c r="H108" s="125">
        <v>1780.6</v>
      </c>
      <c r="I108" s="125"/>
    </row>
    <row r="109" spans="1:9" hidden="1" x14ac:dyDescent="0.25">
      <c r="A109" s="70" t="s">
        <v>17</v>
      </c>
      <c r="B109" s="44" t="s">
        <v>75</v>
      </c>
      <c r="C109" s="74"/>
      <c r="D109" s="120"/>
      <c r="E109" s="120"/>
      <c r="F109" s="125"/>
      <c r="G109" s="125"/>
      <c r="H109" s="125">
        <v>1780.6</v>
      </c>
      <c r="I109" s="125"/>
    </row>
    <row r="110" spans="1:9" hidden="1" x14ac:dyDescent="0.25">
      <c r="A110" s="70" t="s">
        <v>18</v>
      </c>
      <c r="B110" s="44" t="s">
        <v>140</v>
      </c>
      <c r="C110" s="74"/>
      <c r="D110" s="120"/>
      <c r="E110" s="120"/>
      <c r="F110" s="125"/>
      <c r="G110" s="125"/>
      <c r="H110" s="125">
        <v>1780.6</v>
      </c>
      <c r="I110" s="125"/>
    </row>
    <row r="111" spans="1:9" hidden="1" x14ac:dyDescent="0.25">
      <c r="A111" s="70" t="s">
        <v>19</v>
      </c>
      <c r="B111" s="44" t="s">
        <v>76</v>
      </c>
      <c r="C111" s="74"/>
      <c r="D111" s="120"/>
      <c r="E111" s="120"/>
      <c r="F111" s="125"/>
      <c r="G111" s="125"/>
      <c r="H111" s="125">
        <v>1780.6</v>
      </c>
      <c r="I111" s="125"/>
    </row>
    <row r="112" spans="1:9" ht="30" hidden="1" x14ac:dyDescent="0.25">
      <c r="A112" s="70" t="s">
        <v>20</v>
      </c>
      <c r="B112" s="44" t="s">
        <v>77</v>
      </c>
      <c r="C112" s="74"/>
      <c r="D112" s="120"/>
      <c r="E112" s="120"/>
      <c r="F112" s="125"/>
      <c r="G112" s="125"/>
      <c r="H112" s="125">
        <v>1780.6</v>
      </c>
      <c r="I112" s="125"/>
    </row>
    <row r="113" spans="1:11" ht="30" hidden="1" x14ac:dyDescent="0.25">
      <c r="A113" s="70" t="s">
        <v>21</v>
      </c>
      <c r="B113" s="44" t="s">
        <v>78</v>
      </c>
      <c r="C113" s="74"/>
      <c r="D113" s="120"/>
      <c r="E113" s="120"/>
      <c r="F113" s="125"/>
      <c r="G113" s="125"/>
      <c r="H113" s="125">
        <v>1780.6</v>
      </c>
      <c r="I113" s="125"/>
    </row>
    <row r="114" spans="1:11" ht="30" hidden="1" x14ac:dyDescent="0.25">
      <c r="A114" s="70" t="s">
        <v>22</v>
      </c>
      <c r="B114" s="44" t="s">
        <v>141</v>
      </c>
      <c r="C114" s="74"/>
      <c r="D114" s="120"/>
      <c r="E114" s="120"/>
      <c r="F114" s="125"/>
      <c r="G114" s="125"/>
      <c r="H114" s="125">
        <v>1780.6</v>
      </c>
      <c r="I114" s="125"/>
    </row>
    <row r="115" spans="1:11" ht="30" hidden="1" x14ac:dyDescent="0.25">
      <c r="A115" s="70" t="s">
        <v>23</v>
      </c>
      <c r="B115" s="44" t="s">
        <v>79</v>
      </c>
      <c r="C115" s="74"/>
      <c r="D115" s="120"/>
      <c r="E115" s="120"/>
      <c r="F115" s="125"/>
      <c r="G115" s="125"/>
      <c r="H115" s="125">
        <v>1780.6</v>
      </c>
      <c r="I115" s="125"/>
    </row>
    <row r="116" spans="1:11" ht="30" hidden="1" x14ac:dyDescent="0.25">
      <c r="A116" s="70" t="s">
        <v>24</v>
      </c>
      <c r="B116" s="44" t="s">
        <v>80</v>
      </c>
      <c r="C116" s="74"/>
      <c r="D116" s="120"/>
      <c r="E116" s="120"/>
      <c r="F116" s="125"/>
      <c r="G116" s="125"/>
      <c r="H116" s="125">
        <v>1780.6</v>
      </c>
      <c r="I116" s="125"/>
    </row>
    <row r="117" spans="1:11" ht="30" hidden="1" x14ac:dyDescent="0.25">
      <c r="A117" s="70" t="s">
        <v>25</v>
      </c>
      <c r="B117" s="44" t="s">
        <v>81</v>
      </c>
      <c r="C117" s="74"/>
      <c r="D117" s="120"/>
      <c r="E117" s="120"/>
      <c r="F117" s="125"/>
      <c r="G117" s="125"/>
      <c r="H117" s="125">
        <v>1780.6</v>
      </c>
      <c r="I117" s="125"/>
    </row>
    <row r="118" spans="1:11" ht="30" hidden="1" x14ac:dyDescent="0.25">
      <c r="A118" s="70" t="s">
        <v>26</v>
      </c>
      <c r="B118" s="44" t="s">
        <v>82</v>
      </c>
      <c r="C118" s="74"/>
      <c r="D118" s="120"/>
      <c r="E118" s="120"/>
      <c r="F118" s="125"/>
      <c r="G118" s="125"/>
      <c r="H118" s="125">
        <v>1780.6</v>
      </c>
      <c r="I118" s="125"/>
    </row>
    <row r="119" spans="1:11" ht="30" hidden="1" x14ac:dyDescent="0.25">
      <c r="A119" s="70" t="s">
        <v>142</v>
      </c>
      <c r="B119" s="44" t="s">
        <v>143</v>
      </c>
      <c r="C119" s="74"/>
      <c r="D119" s="120"/>
      <c r="E119" s="120"/>
      <c r="F119" s="125"/>
      <c r="G119" s="125"/>
      <c r="H119" s="125">
        <v>1780.6</v>
      </c>
      <c r="I119" s="125"/>
    </row>
    <row r="120" spans="1:11" ht="30" hidden="1" x14ac:dyDescent="0.25">
      <c r="A120" s="70" t="s">
        <v>27</v>
      </c>
      <c r="B120" s="44" t="s">
        <v>83</v>
      </c>
      <c r="C120" s="74"/>
      <c r="D120" s="120"/>
      <c r="E120" s="120"/>
      <c r="F120" s="125"/>
      <c r="G120" s="125"/>
      <c r="H120" s="125">
        <v>1780.6</v>
      </c>
      <c r="I120" s="125"/>
    </row>
    <row r="121" spans="1:11" hidden="1" x14ac:dyDescent="0.25">
      <c r="A121" s="70" t="s">
        <v>28</v>
      </c>
      <c r="B121" s="44" t="s">
        <v>144</v>
      </c>
      <c r="C121" s="74"/>
      <c r="D121" s="120"/>
      <c r="E121" s="120"/>
      <c r="F121" s="125"/>
      <c r="G121" s="125"/>
      <c r="H121" s="125">
        <v>1780.6</v>
      </c>
      <c r="I121" s="125"/>
    </row>
    <row r="122" spans="1:11" ht="30" hidden="1" x14ac:dyDescent="0.25">
      <c r="A122" s="70" t="s">
        <v>29</v>
      </c>
      <c r="B122" s="44" t="s">
        <v>30</v>
      </c>
      <c r="C122" s="116" t="s">
        <v>519</v>
      </c>
      <c r="D122" s="120"/>
      <c r="E122" s="120"/>
      <c r="F122" s="125"/>
      <c r="G122" s="125"/>
      <c r="H122" s="125">
        <v>1979</v>
      </c>
      <c r="I122" s="118">
        <f>G122/H122</f>
        <v>0</v>
      </c>
      <c r="K122" s="25" t="s">
        <v>518</v>
      </c>
    </row>
    <row r="123" spans="1:11" hidden="1" x14ac:dyDescent="0.25">
      <c r="A123" s="39" t="s">
        <v>31</v>
      </c>
      <c r="B123" s="34" t="s">
        <v>32</v>
      </c>
      <c r="C123" s="116"/>
      <c r="D123" s="120"/>
      <c r="E123" s="120"/>
      <c r="F123" s="125"/>
      <c r="G123" s="125"/>
      <c r="H123" s="125" t="s">
        <v>501</v>
      </c>
      <c r="I123" s="125"/>
    </row>
    <row r="124" spans="1:11" ht="30" hidden="1" x14ac:dyDescent="0.25">
      <c r="A124" s="70" t="s">
        <v>33</v>
      </c>
      <c r="B124" s="44" t="s">
        <v>86</v>
      </c>
      <c r="C124" s="74"/>
      <c r="D124" s="120"/>
      <c r="E124" s="120"/>
      <c r="F124" s="125"/>
      <c r="G124" s="125"/>
      <c r="H124" s="125" t="s">
        <v>501</v>
      </c>
      <c r="I124" s="125"/>
    </row>
    <row r="125" spans="1:11" ht="45" hidden="1" x14ac:dyDescent="0.25">
      <c r="A125" s="70" t="s">
        <v>145</v>
      </c>
      <c r="B125" s="44" t="s">
        <v>146</v>
      </c>
      <c r="C125" s="74"/>
      <c r="D125" s="120"/>
      <c r="E125" s="120"/>
      <c r="F125" s="125"/>
      <c r="G125" s="125"/>
      <c r="H125" s="125">
        <v>1780.6</v>
      </c>
      <c r="I125" s="125"/>
    </row>
    <row r="126" spans="1:11" ht="30" hidden="1" x14ac:dyDescent="0.25">
      <c r="A126" s="70" t="s">
        <v>34</v>
      </c>
      <c r="B126" s="44" t="s">
        <v>147</v>
      </c>
      <c r="C126" s="74"/>
      <c r="D126" s="120"/>
      <c r="E126" s="120"/>
      <c r="F126" s="125"/>
      <c r="G126" s="125"/>
      <c r="H126" s="125">
        <v>1780.6</v>
      </c>
      <c r="I126" s="125"/>
    </row>
    <row r="127" spans="1:11" ht="30" hidden="1" x14ac:dyDescent="0.25">
      <c r="A127" s="70" t="s">
        <v>35</v>
      </c>
      <c r="B127" s="44" t="s">
        <v>89</v>
      </c>
      <c r="C127" s="74"/>
      <c r="D127" s="120"/>
      <c r="E127" s="120"/>
      <c r="F127" s="125"/>
      <c r="G127" s="125"/>
      <c r="H127" s="125">
        <v>1780.6</v>
      </c>
      <c r="I127" s="125"/>
    </row>
    <row r="128" spans="1:11" ht="30" hidden="1" x14ac:dyDescent="0.25">
      <c r="A128" s="70" t="s">
        <v>36</v>
      </c>
      <c r="B128" s="44" t="s">
        <v>148</v>
      </c>
      <c r="C128" s="74"/>
      <c r="D128" s="120"/>
      <c r="E128" s="120"/>
      <c r="F128" s="125"/>
      <c r="G128" s="125"/>
      <c r="H128" s="125">
        <v>1780.6</v>
      </c>
      <c r="I128" s="125"/>
    </row>
    <row r="129" spans="1:9" ht="45" hidden="1" x14ac:dyDescent="0.25">
      <c r="A129" s="70" t="s">
        <v>37</v>
      </c>
      <c r="B129" s="44" t="s">
        <v>88</v>
      </c>
      <c r="C129" s="74"/>
      <c r="D129" s="120"/>
      <c r="E129" s="120"/>
      <c r="F129" s="125"/>
      <c r="G129" s="125"/>
      <c r="H129" s="125">
        <v>1780.6</v>
      </c>
      <c r="I129" s="125"/>
    </row>
    <row r="130" spans="1:9" ht="30" hidden="1" x14ac:dyDescent="0.25">
      <c r="A130" s="70" t="s">
        <v>149</v>
      </c>
      <c r="B130" s="44" t="s">
        <v>150</v>
      </c>
      <c r="C130" s="74"/>
      <c r="D130" s="120"/>
      <c r="E130" s="120"/>
      <c r="F130" s="125"/>
      <c r="G130" s="125"/>
      <c r="H130" s="125">
        <v>1780.6</v>
      </c>
      <c r="I130" s="125"/>
    </row>
    <row r="131" spans="1:9" ht="30" hidden="1" x14ac:dyDescent="0.25">
      <c r="A131" s="70" t="s">
        <v>151</v>
      </c>
      <c r="B131" s="44" t="s">
        <v>152</v>
      </c>
      <c r="C131" s="74"/>
      <c r="D131" s="120"/>
      <c r="E131" s="120"/>
      <c r="F131" s="125"/>
      <c r="G131" s="125"/>
      <c r="H131" s="125">
        <v>1780.6</v>
      </c>
      <c r="I131" s="125"/>
    </row>
    <row r="132" spans="1:9" hidden="1" x14ac:dyDescent="0.25">
      <c r="A132" s="70" t="s">
        <v>153</v>
      </c>
      <c r="B132" s="44" t="s">
        <v>154</v>
      </c>
      <c r="C132" s="74"/>
      <c r="D132" s="120"/>
      <c r="E132" s="120"/>
      <c r="F132" s="125"/>
      <c r="G132" s="125"/>
      <c r="H132" s="125">
        <v>1780.6</v>
      </c>
      <c r="I132" s="125"/>
    </row>
    <row r="133" spans="1:9" ht="30" hidden="1" x14ac:dyDescent="0.25">
      <c r="A133" s="70" t="s">
        <v>155</v>
      </c>
      <c r="B133" s="44" t="s">
        <v>156</v>
      </c>
      <c r="C133" s="74"/>
      <c r="D133" s="120"/>
      <c r="E133" s="120"/>
      <c r="F133" s="125"/>
      <c r="G133" s="125"/>
      <c r="H133" s="125">
        <v>1780.6</v>
      </c>
      <c r="I133" s="125"/>
    </row>
    <row r="134" spans="1:9" ht="60" hidden="1" x14ac:dyDescent="0.25">
      <c r="A134" s="70" t="s">
        <v>157</v>
      </c>
      <c r="B134" s="44" t="s">
        <v>158</v>
      </c>
      <c r="C134" s="74"/>
      <c r="D134" s="120"/>
      <c r="E134" s="120"/>
      <c r="F134" s="125"/>
      <c r="G134" s="125"/>
      <c r="H134" s="125">
        <v>1780.6</v>
      </c>
      <c r="I134" s="125"/>
    </row>
    <row r="135" spans="1:9" hidden="1" x14ac:dyDescent="0.25">
      <c r="A135" s="70" t="s">
        <v>159</v>
      </c>
      <c r="B135" s="44" t="s">
        <v>160</v>
      </c>
      <c r="C135" s="74"/>
      <c r="D135" s="120"/>
      <c r="E135" s="120"/>
      <c r="F135" s="125"/>
      <c r="G135" s="125"/>
      <c r="H135" s="125">
        <v>1780.6</v>
      </c>
      <c r="I135" s="125"/>
    </row>
    <row r="136" spans="1:9" ht="75" hidden="1" x14ac:dyDescent="0.25">
      <c r="A136" s="70" t="s">
        <v>38</v>
      </c>
      <c r="B136" s="44" t="s">
        <v>161</v>
      </c>
      <c r="C136" s="74"/>
      <c r="D136" s="120"/>
      <c r="E136" s="120"/>
      <c r="F136" s="125"/>
      <c r="G136" s="125"/>
      <c r="H136" s="125">
        <v>1780.6</v>
      </c>
      <c r="I136" s="125"/>
    </row>
    <row r="137" spans="1:9" ht="75" hidden="1" x14ac:dyDescent="0.25">
      <c r="A137" s="70" t="s">
        <v>39</v>
      </c>
      <c r="B137" s="44" t="s">
        <v>87</v>
      </c>
      <c r="C137" s="74"/>
      <c r="D137" s="120"/>
      <c r="E137" s="120"/>
      <c r="F137" s="125"/>
      <c r="G137" s="125"/>
      <c r="H137" s="125">
        <v>1780.6</v>
      </c>
      <c r="I137" s="125"/>
    </row>
    <row r="138" spans="1:9" ht="75" hidden="1" x14ac:dyDescent="0.25">
      <c r="A138" s="70" t="s">
        <v>40</v>
      </c>
      <c r="B138" s="44" t="s">
        <v>162</v>
      </c>
      <c r="C138" s="74"/>
      <c r="D138" s="120"/>
      <c r="E138" s="120"/>
      <c r="F138" s="125"/>
      <c r="G138" s="125"/>
      <c r="H138" s="125">
        <v>1780.6</v>
      </c>
      <c r="I138" s="125"/>
    </row>
    <row r="139" spans="1:9" ht="30" hidden="1" x14ac:dyDescent="0.25">
      <c r="A139" s="70" t="s">
        <v>163</v>
      </c>
      <c r="B139" s="44" t="s">
        <v>164</v>
      </c>
      <c r="C139" s="74"/>
      <c r="D139" s="120"/>
      <c r="E139" s="120"/>
      <c r="F139" s="125"/>
      <c r="G139" s="125"/>
      <c r="H139" s="125">
        <v>1780.6</v>
      </c>
      <c r="I139" s="125"/>
    </row>
    <row r="140" spans="1:9" hidden="1" x14ac:dyDescent="0.25">
      <c r="A140" s="70" t="s">
        <v>165</v>
      </c>
      <c r="B140" s="34" t="s">
        <v>96</v>
      </c>
      <c r="C140" s="116"/>
      <c r="D140" s="120"/>
      <c r="E140" s="120"/>
      <c r="F140" s="125"/>
      <c r="G140" s="125"/>
      <c r="H140" s="125" t="s">
        <v>501</v>
      </c>
      <c r="I140" s="125"/>
    </row>
    <row r="141" spans="1:9" hidden="1" x14ac:dyDescent="0.25">
      <c r="A141" s="70" t="s">
        <v>166</v>
      </c>
      <c r="B141" s="44" t="s">
        <v>167</v>
      </c>
      <c r="C141" s="74"/>
      <c r="D141" s="120"/>
      <c r="E141" s="120"/>
      <c r="F141" s="125"/>
      <c r="G141" s="125"/>
      <c r="H141" s="125">
        <v>1780.6</v>
      </c>
      <c r="I141" s="125"/>
    </row>
    <row r="142" spans="1:9" ht="60" hidden="1" x14ac:dyDescent="0.25">
      <c r="A142" s="70" t="s">
        <v>168</v>
      </c>
      <c r="B142" s="44" t="s">
        <v>169</v>
      </c>
      <c r="C142" s="74"/>
      <c r="D142" s="120"/>
      <c r="E142" s="120"/>
      <c r="F142" s="125"/>
      <c r="G142" s="125"/>
      <c r="H142" s="125">
        <v>1780.6</v>
      </c>
      <c r="I142" s="125"/>
    </row>
    <row r="143" spans="1:9" hidden="1" x14ac:dyDescent="0.25">
      <c r="A143" s="70" t="s">
        <v>170</v>
      </c>
      <c r="B143" s="34" t="s">
        <v>171</v>
      </c>
      <c r="C143" s="116"/>
      <c r="D143" s="120"/>
      <c r="E143" s="120"/>
      <c r="F143" s="125"/>
      <c r="G143" s="125"/>
      <c r="H143" s="125" t="s">
        <v>501</v>
      </c>
      <c r="I143" s="125"/>
    </row>
    <row r="144" spans="1:9" ht="30" hidden="1" x14ac:dyDescent="0.25">
      <c r="A144" s="70" t="s">
        <v>172</v>
      </c>
      <c r="B144" s="44" t="s">
        <v>173</v>
      </c>
      <c r="C144" s="74"/>
      <c r="D144" s="120"/>
      <c r="E144" s="120"/>
      <c r="F144" s="125"/>
      <c r="G144" s="125"/>
      <c r="H144" s="125">
        <v>1780.6</v>
      </c>
      <c r="I144" s="125"/>
    </row>
    <row r="145" spans="1:9" ht="45" hidden="1" x14ac:dyDescent="0.25">
      <c r="A145" s="70" t="s">
        <v>174</v>
      </c>
      <c r="B145" s="44" t="s">
        <v>175</v>
      </c>
      <c r="C145" s="74"/>
      <c r="D145" s="120"/>
      <c r="E145" s="120"/>
      <c r="F145" s="125"/>
      <c r="G145" s="125"/>
      <c r="H145" s="125">
        <v>1780.6</v>
      </c>
      <c r="I145" s="125"/>
    </row>
    <row r="146" spans="1:9" ht="45" hidden="1" x14ac:dyDescent="0.25">
      <c r="A146" s="70" t="s">
        <v>176</v>
      </c>
      <c r="B146" s="34" t="s">
        <v>99</v>
      </c>
      <c r="C146" s="116"/>
      <c r="D146" s="120"/>
      <c r="E146" s="120"/>
      <c r="F146" s="125"/>
      <c r="G146" s="125"/>
      <c r="H146" s="125" t="s">
        <v>501</v>
      </c>
      <c r="I146" s="125"/>
    </row>
    <row r="147" spans="1:9" ht="60" hidden="1" x14ac:dyDescent="0.25">
      <c r="A147" s="70" t="s">
        <v>177</v>
      </c>
      <c r="B147" s="44" t="s">
        <v>178</v>
      </c>
      <c r="C147" s="74"/>
      <c r="D147" s="120"/>
      <c r="E147" s="120"/>
      <c r="F147" s="125"/>
      <c r="G147" s="125"/>
      <c r="H147" s="125">
        <v>1780.6</v>
      </c>
      <c r="I147" s="125"/>
    </row>
    <row r="148" spans="1:9" ht="75" hidden="1" x14ac:dyDescent="0.25">
      <c r="A148" s="70" t="s">
        <v>179</v>
      </c>
      <c r="B148" s="44" t="s">
        <v>180</v>
      </c>
      <c r="C148" s="74"/>
      <c r="D148" s="120"/>
      <c r="E148" s="120"/>
      <c r="F148" s="125"/>
      <c r="G148" s="125"/>
      <c r="H148" s="125">
        <v>1780.6</v>
      </c>
      <c r="I148" s="125"/>
    </row>
    <row r="149" spans="1:9" hidden="1" x14ac:dyDescent="0.25">
      <c r="A149" s="70" t="s">
        <v>41</v>
      </c>
      <c r="B149" s="34" t="s">
        <v>42</v>
      </c>
      <c r="C149" s="116"/>
      <c r="D149" s="120"/>
      <c r="E149" s="120"/>
      <c r="F149" s="125"/>
      <c r="G149" s="125"/>
      <c r="H149" s="125" t="s">
        <v>501</v>
      </c>
      <c r="I149" s="125"/>
    </row>
    <row r="150" spans="1:9" hidden="1" x14ac:dyDescent="0.25">
      <c r="A150" s="70" t="s">
        <v>43</v>
      </c>
      <c r="B150" s="44" t="s">
        <v>181</v>
      </c>
      <c r="C150" s="74"/>
      <c r="D150" s="120"/>
      <c r="E150" s="120"/>
      <c r="F150" s="125"/>
      <c r="G150" s="125"/>
      <c r="H150" s="125">
        <v>1780.6</v>
      </c>
      <c r="I150" s="125"/>
    </row>
    <row r="151" spans="1:9" hidden="1" x14ac:dyDescent="0.25">
      <c r="A151" s="70" t="s">
        <v>44</v>
      </c>
      <c r="B151" s="44" t="s">
        <v>182</v>
      </c>
      <c r="C151" s="74"/>
      <c r="D151" s="120"/>
      <c r="E151" s="120"/>
      <c r="F151" s="125"/>
      <c r="G151" s="125"/>
      <c r="H151" s="125">
        <v>1780.6</v>
      </c>
      <c r="I151" s="125"/>
    </row>
    <row r="152" spans="1:9" hidden="1" x14ac:dyDescent="0.25">
      <c r="A152" s="70" t="s">
        <v>45</v>
      </c>
      <c r="B152" s="44" t="s">
        <v>183</v>
      </c>
      <c r="C152" s="74"/>
      <c r="D152" s="120"/>
      <c r="E152" s="120"/>
      <c r="F152" s="125"/>
      <c r="G152" s="125"/>
      <c r="H152" s="125">
        <v>1780.6</v>
      </c>
      <c r="I152" s="125"/>
    </row>
    <row r="153" spans="1:9" ht="30" hidden="1" x14ac:dyDescent="0.25">
      <c r="A153" s="28">
        <v>2</v>
      </c>
      <c r="B153" s="29" t="s">
        <v>191</v>
      </c>
      <c r="C153" s="116"/>
      <c r="D153" s="120"/>
      <c r="E153" s="120"/>
      <c r="F153" s="125"/>
      <c r="G153" s="125"/>
      <c r="H153" s="125" t="s">
        <v>501</v>
      </c>
      <c r="I153" s="125"/>
    </row>
    <row r="154" spans="1:9" hidden="1" x14ac:dyDescent="0.25">
      <c r="A154" s="70" t="s">
        <v>46</v>
      </c>
      <c r="B154" s="34" t="s">
        <v>8</v>
      </c>
      <c r="C154" s="116"/>
      <c r="D154" s="120"/>
      <c r="E154" s="120"/>
      <c r="F154" s="125"/>
      <c r="G154" s="125"/>
      <c r="H154" s="125" t="s">
        <v>501</v>
      </c>
      <c r="I154" s="125"/>
    </row>
    <row r="155" spans="1:9" ht="30" hidden="1" x14ac:dyDescent="0.25">
      <c r="A155" s="70" t="s">
        <v>192</v>
      </c>
      <c r="B155" s="44" t="s">
        <v>193</v>
      </c>
      <c r="C155" s="102" t="s">
        <v>501</v>
      </c>
      <c r="D155" s="98" t="s">
        <v>501</v>
      </c>
      <c r="E155" s="98" t="s">
        <v>501</v>
      </c>
      <c r="F155" s="98" t="s">
        <v>501</v>
      </c>
      <c r="G155" s="98" t="s">
        <v>501</v>
      </c>
      <c r="H155" s="98" t="s">
        <v>501</v>
      </c>
      <c r="I155" s="98" t="s">
        <v>501</v>
      </c>
    </row>
    <row r="156" spans="1:9" ht="30" hidden="1" x14ac:dyDescent="0.25">
      <c r="A156" s="70" t="s">
        <v>194</v>
      </c>
      <c r="B156" s="44" t="s">
        <v>195</v>
      </c>
      <c r="C156" s="102" t="s">
        <v>501</v>
      </c>
      <c r="D156" s="98" t="s">
        <v>501</v>
      </c>
      <c r="E156" s="98" t="s">
        <v>501</v>
      </c>
      <c r="F156" s="98" t="s">
        <v>501</v>
      </c>
      <c r="G156" s="98" t="s">
        <v>501</v>
      </c>
      <c r="H156" s="98" t="s">
        <v>501</v>
      </c>
      <c r="I156" s="98" t="s">
        <v>501</v>
      </c>
    </row>
    <row r="157" spans="1:9" ht="30" hidden="1" x14ac:dyDescent="0.25">
      <c r="A157" s="70" t="s">
        <v>196</v>
      </c>
      <c r="B157" s="44" t="s">
        <v>197</v>
      </c>
      <c r="C157" s="102" t="s">
        <v>501</v>
      </c>
      <c r="D157" s="98" t="s">
        <v>501</v>
      </c>
      <c r="E157" s="98" t="s">
        <v>501</v>
      </c>
      <c r="F157" s="98" t="s">
        <v>501</v>
      </c>
      <c r="G157" s="98" t="s">
        <v>501</v>
      </c>
      <c r="H157" s="98" t="s">
        <v>501</v>
      </c>
      <c r="I157" s="98" t="s">
        <v>501</v>
      </c>
    </row>
    <row r="158" spans="1:9" ht="45" hidden="1" x14ac:dyDescent="0.25">
      <c r="A158" s="70" t="s">
        <v>198</v>
      </c>
      <c r="B158" s="44" t="s">
        <v>199</v>
      </c>
      <c r="C158" s="102" t="s">
        <v>501</v>
      </c>
      <c r="D158" s="98" t="s">
        <v>501</v>
      </c>
      <c r="E158" s="98" t="s">
        <v>501</v>
      </c>
      <c r="F158" s="98" t="s">
        <v>501</v>
      </c>
      <c r="G158" s="98" t="s">
        <v>501</v>
      </c>
      <c r="H158" s="98" t="s">
        <v>501</v>
      </c>
      <c r="I158" s="98" t="s">
        <v>501</v>
      </c>
    </row>
    <row r="159" spans="1:9" ht="30" hidden="1" x14ac:dyDescent="0.25">
      <c r="A159" s="70" t="s">
        <v>261</v>
      </c>
      <c r="B159" s="44" t="s">
        <v>262</v>
      </c>
      <c r="C159" s="102" t="s">
        <v>501</v>
      </c>
      <c r="D159" s="98" t="s">
        <v>501</v>
      </c>
      <c r="E159" s="98" t="s">
        <v>501</v>
      </c>
      <c r="F159" s="98" t="s">
        <v>501</v>
      </c>
      <c r="G159" s="98" t="s">
        <v>501</v>
      </c>
      <c r="H159" s="98" t="s">
        <v>501</v>
      </c>
      <c r="I159" s="98" t="s">
        <v>501</v>
      </c>
    </row>
    <row r="160" spans="1:9" ht="45" hidden="1" x14ac:dyDescent="0.25">
      <c r="A160" s="70" t="s">
        <v>200</v>
      </c>
      <c r="B160" s="44" t="s">
        <v>201</v>
      </c>
      <c r="C160" s="116" t="s">
        <v>537</v>
      </c>
      <c r="D160" s="120"/>
      <c r="E160" s="120"/>
      <c r="F160" s="125"/>
      <c r="G160" s="125"/>
      <c r="H160" s="125">
        <v>1979</v>
      </c>
      <c r="I160" s="125"/>
    </row>
    <row r="161" spans="1:9" ht="45" hidden="1" x14ac:dyDescent="0.25">
      <c r="A161" s="70" t="s">
        <v>202</v>
      </c>
      <c r="B161" s="44" t="s">
        <v>203</v>
      </c>
      <c r="C161" s="116" t="s">
        <v>519</v>
      </c>
      <c r="D161" s="120"/>
      <c r="E161" s="120"/>
      <c r="F161" s="125"/>
      <c r="G161" s="125"/>
      <c r="H161" s="125">
        <v>1979</v>
      </c>
      <c r="I161" s="118">
        <f>G161/H161</f>
        <v>0</v>
      </c>
    </row>
    <row r="162" spans="1:9" ht="30" hidden="1" x14ac:dyDescent="0.25">
      <c r="A162" s="70" t="s">
        <v>204</v>
      </c>
      <c r="B162" s="44" t="s">
        <v>136</v>
      </c>
      <c r="C162" s="116"/>
      <c r="D162" s="120"/>
      <c r="E162" s="120"/>
      <c r="F162" s="125"/>
      <c r="G162" s="125"/>
      <c r="H162" s="125">
        <v>1979</v>
      </c>
      <c r="I162" s="125"/>
    </row>
    <row r="163" spans="1:9" ht="45" hidden="1" x14ac:dyDescent="0.25">
      <c r="A163" s="70" t="s">
        <v>47</v>
      </c>
      <c r="B163" s="44" t="s">
        <v>10</v>
      </c>
      <c r="C163" s="116"/>
      <c r="D163" s="120"/>
      <c r="E163" s="120"/>
      <c r="F163" s="125"/>
      <c r="G163" s="125"/>
      <c r="H163" s="125" t="s">
        <v>501</v>
      </c>
      <c r="I163" s="125"/>
    </row>
    <row r="164" spans="1:9" hidden="1" x14ac:dyDescent="0.25">
      <c r="A164" s="70" t="s">
        <v>48</v>
      </c>
      <c r="B164" s="44" t="s">
        <v>139</v>
      </c>
      <c r="C164" s="116"/>
      <c r="D164" s="120"/>
      <c r="E164" s="120"/>
      <c r="F164" s="125"/>
      <c r="G164" s="125"/>
      <c r="H164" s="125">
        <v>1979</v>
      </c>
      <c r="I164" s="125"/>
    </row>
    <row r="165" spans="1:9" hidden="1" x14ac:dyDescent="0.25">
      <c r="A165" s="70" t="s">
        <v>49</v>
      </c>
      <c r="B165" s="44" t="s">
        <v>50</v>
      </c>
      <c r="C165" s="116"/>
      <c r="D165" s="120"/>
      <c r="E165" s="120"/>
      <c r="F165" s="125"/>
      <c r="G165" s="125"/>
      <c r="H165" s="125">
        <v>1979</v>
      </c>
      <c r="I165" s="125"/>
    </row>
    <row r="166" spans="1:9" hidden="1" x14ac:dyDescent="0.25">
      <c r="A166" s="70" t="s">
        <v>51</v>
      </c>
      <c r="B166" s="44" t="s">
        <v>52</v>
      </c>
      <c r="C166" s="116"/>
      <c r="D166" s="120"/>
      <c r="E166" s="120"/>
      <c r="F166" s="125"/>
      <c r="G166" s="125"/>
      <c r="H166" s="125">
        <v>1979</v>
      </c>
      <c r="I166" s="125"/>
    </row>
    <row r="167" spans="1:9" hidden="1" x14ac:dyDescent="0.25">
      <c r="A167" s="70" t="s">
        <v>53</v>
      </c>
      <c r="B167" s="44" t="s">
        <v>54</v>
      </c>
      <c r="C167" s="116"/>
      <c r="D167" s="120"/>
      <c r="E167" s="120"/>
      <c r="F167" s="125"/>
      <c r="G167" s="125"/>
      <c r="H167" s="125">
        <v>1979</v>
      </c>
      <c r="I167" s="125"/>
    </row>
    <row r="168" spans="1:9" hidden="1" x14ac:dyDescent="0.25">
      <c r="A168" s="70" t="s">
        <v>55</v>
      </c>
      <c r="B168" s="44" t="s">
        <v>75</v>
      </c>
      <c r="C168" s="116"/>
      <c r="D168" s="120"/>
      <c r="E168" s="120"/>
      <c r="F168" s="125"/>
      <c r="G168" s="125"/>
      <c r="H168" s="125">
        <v>1979</v>
      </c>
      <c r="I168" s="125"/>
    </row>
    <row r="169" spans="1:9" hidden="1" x14ac:dyDescent="0.25">
      <c r="A169" s="70" t="s">
        <v>56</v>
      </c>
      <c r="B169" s="44" t="s">
        <v>205</v>
      </c>
      <c r="C169" s="116"/>
      <c r="D169" s="120"/>
      <c r="E169" s="120"/>
      <c r="F169" s="125"/>
      <c r="G169" s="125"/>
      <c r="H169" s="125">
        <v>1979</v>
      </c>
      <c r="I169" s="125"/>
    </row>
    <row r="170" spans="1:9" ht="30" hidden="1" x14ac:dyDescent="0.25">
      <c r="A170" s="70" t="s">
        <v>57</v>
      </c>
      <c r="B170" s="44" t="s">
        <v>77</v>
      </c>
      <c r="C170" s="116"/>
      <c r="D170" s="120"/>
      <c r="E170" s="120"/>
      <c r="F170" s="125"/>
      <c r="G170" s="125"/>
      <c r="H170" s="125">
        <v>1979</v>
      </c>
      <c r="I170" s="125"/>
    </row>
    <row r="171" spans="1:9" hidden="1" x14ac:dyDescent="0.25">
      <c r="A171" s="70" t="s">
        <v>58</v>
      </c>
      <c r="B171" s="44" t="s">
        <v>78</v>
      </c>
      <c r="C171" s="116"/>
      <c r="D171" s="120"/>
      <c r="E171" s="120"/>
      <c r="F171" s="125"/>
      <c r="G171" s="125"/>
      <c r="H171" s="125">
        <v>1979</v>
      </c>
      <c r="I171" s="125"/>
    </row>
    <row r="172" spans="1:9" hidden="1" x14ac:dyDescent="0.25">
      <c r="A172" s="70" t="s">
        <v>59</v>
      </c>
      <c r="B172" s="44" t="s">
        <v>206</v>
      </c>
      <c r="C172" s="116"/>
      <c r="D172" s="120"/>
      <c r="E172" s="120"/>
      <c r="F172" s="125"/>
      <c r="G172" s="125"/>
      <c r="H172" s="125">
        <v>1979</v>
      </c>
      <c r="I172" s="125"/>
    </row>
    <row r="173" spans="1:9" ht="30" hidden="1" x14ac:dyDescent="0.25">
      <c r="A173" s="70" t="s">
        <v>207</v>
      </c>
      <c r="B173" s="44" t="s">
        <v>60</v>
      </c>
      <c r="C173" s="116"/>
      <c r="D173" s="120"/>
      <c r="E173" s="120"/>
      <c r="F173" s="125"/>
      <c r="G173" s="125"/>
      <c r="H173" s="125">
        <v>1979</v>
      </c>
      <c r="I173" s="125"/>
    </row>
    <row r="174" spans="1:9" hidden="1" x14ac:dyDescent="0.25">
      <c r="A174" s="70" t="s">
        <v>208</v>
      </c>
      <c r="B174" s="34" t="s">
        <v>32</v>
      </c>
      <c r="C174" s="116"/>
      <c r="D174" s="120"/>
      <c r="E174" s="120"/>
      <c r="F174" s="125"/>
      <c r="G174" s="125"/>
      <c r="H174" s="125" t="s">
        <v>501</v>
      </c>
      <c r="I174" s="125"/>
    </row>
    <row r="175" spans="1:9" ht="30" hidden="1" x14ac:dyDescent="0.25">
      <c r="A175" s="70" t="s">
        <v>209</v>
      </c>
      <c r="B175" s="44" t="s">
        <v>210</v>
      </c>
      <c r="C175" s="116"/>
      <c r="D175" s="120"/>
      <c r="E175" s="120"/>
      <c r="F175" s="125"/>
      <c r="G175" s="125"/>
      <c r="H175" s="125">
        <v>1929.4</v>
      </c>
      <c r="I175" s="125"/>
    </row>
    <row r="176" spans="1:9" ht="30" hidden="1" x14ac:dyDescent="0.25">
      <c r="A176" s="70" t="s">
        <v>211</v>
      </c>
      <c r="B176" s="44" t="s">
        <v>212</v>
      </c>
      <c r="C176" s="116"/>
      <c r="D176" s="120"/>
      <c r="E176" s="120"/>
      <c r="F176" s="125"/>
      <c r="G176" s="125"/>
      <c r="H176" s="125">
        <v>1929.4</v>
      </c>
      <c r="I176" s="125"/>
    </row>
    <row r="177" spans="1:9" hidden="1" x14ac:dyDescent="0.25">
      <c r="A177" s="70" t="s">
        <v>61</v>
      </c>
      <c r="B177" s="44" t="s">
        <v>213</v>
      </c>
      <c r="C177" s="116"/>
      <c r="D177" s="120"/>
      <c r="E177" s="120"/>
      <c r="F177" s="125"/>
      <c r="G177" s="125"/>
      <c r="H177" s="125" t="s">
        <v>501</v>
      </c>
      <c r="I177" s="125"/>
    </row>
    <row r="178" spans="1:9" ht="45" hidden="1" x14ac:dyDescent="0.25">
      <c r="A178" s="70" t="s">
        <v>62</v>
      </c>
      <c r="B178" s="44" t="s">
        <v>63</v>
      </c>
      <c r="C178" s="116"/>
      <c r="D178" s="120"/>
      <c r="E178" s="120"/>
      <c r="F178" s="125"/>
      <c r="G178" s="125"/>
      <c r="H178" s="125">
        <v>1929.4</v>
      </c>
      <c r="I178" s="125"/>
    </row>
    <row r="179" spans="1:9" ht="30" hidden="1" x14ac:dyDescent="0.25">
      <c r="A179" s="70" t="s">
        <v>64</v>
      </c>
      <c r="B179" s="44" t="s">
        <v>147</v>
      </c>
      <c r="C179" s="116"/>
      <c r="D179" s="120"/>
      <c r="E179" s="120"/>
      <c r="F179" s="125"/>
      <c r="G179" s="125"/>
      <c r="H179" s="125">
        <v>1979</v>
      </c>
      <c r="I179" s="125"/>
    </row>
    <row r="180" spans="1:9" hidden="1" x14ac:dyDescent="0.25">
      <c r="A180" s="70" t="s">
        <v>214</v>
      </c>
      <c r="B180" s="44" t="s">
        <v>215</v>
      </c>
      <c r="C180" s="116"/>
      <c r="D180" s="120"/>
      <c r="E180" s="120"/>
      <c r="F180" s="125"/>
      <c r="G180" s="125"/>
      <c r="H180" s="125">
        <v>1929.4</v>
      </c>
      <c r="I180" s="125"/>
    </row>
    <row r="181" spans="1:9" ht="30" hidden="1" x14ac:dyDescent="0.25">
      <c r="A181" s="70" t="s">
        <v>216</v>
      </c>
      <c r="B181" s="44" t="s">
        <v>156</v>
      </c>
      <c r="C181" s="116"/>
      <c r="D181" s="120"/>
      <c r="E181" s="120"/>
      <c r="F181" s="125"/>
      <c r="G181" s="125"/>
      <c r="H181" s="125">
        <v>1929.4</v>
      </c>
      <c r="I181" s="125"/>
    </row>
    <row r="182" spans="1:9" ht="60" hidden="1" x14ac:dyDescent="0.25">
      <c r="A182" s="70" t="s">
        <v>217</v>
      </c>
      <c r="B182" s="44" t="s">
        <v>158</v>
      </c>
      <c r="C182" s="116"/>
      <c r="D182" s="120"/>
      <c r="E182" s="120"/>
      <c r="F182" s="125"/>
      <c r="G182" s="125"/>
      <c r="H182" s="125">
        <v>1954.2</v>
      </c>
      <c r="I182" s="125"/>
    </row>
    <row r="183" spans="1:9" ht="30" hidden="1" x14ac:dyDescent="0.25">
      <c r="A183" s="70" t="s">
        <v>218</v>
      </c>
      <c r="B183" s="44" t="s">
        <v>219</v>
      </c>
      <c r="C183" s="116"/>
      <c r="D183" s="120"/>
      <c r="E183" s="120"/>
      <c r="F183" s="125"/>
      <c r="G183" s="125"/>
      <c r="H183" s="125">
        <v>1979</v>
      </c>
      <c r="I183" s="125"/>
    </row>
    <row r="184" spans="1:9" ht="30" hidden="1" x14ac:dyDescent="0.25">
      <c r="A184" s="70" t="s">
        <v>220</v>
      </c>
      <c r="B184" s="44" t="s">
        <v>221</v>
      </c>
      <c r="C184" s="116"/>
      <c r="D184" s="120"/>
      <c r="E184" s="120"/>
      <c r="F184" s="125"/>
      <c r="G184" s="125"/>
      <c r="H184" s="125"/>
      <c r="I184" s="125"/>
    </row>
    <row r="185" spans="1:9" ht="30" hidden="1" x14ac:dyDescent="0.25">
      <c r="A185" s="70" t="s">
        <v>222</v>
      </c>
      <c r="B185" s="44" t="s">
        <v>150</v>
      </c>
      <c r="C185" s="116"/>
      <c r="D185" s="120"/>
      <c r="E185" s="120"/>
      <c r="F185" s="125"/>
      <c r="G185" s="125"/>
      <c r="H185" s="125"/>
      <c r="I185" s="125"/>
    </row>
    <row r="186" spans="1:9" hidden="1" x14ac:dyDescent="0.25">
      <c r="A186" s="70" t="s">
        <v>65</v>
      </c>
      <c r="B186" s="34" t="s">
        <v>96</v>
      </c>
      <c r="C186" s="116"/>
      <c r="D186" s="120"/>
      <c r="E186" s="120"/>
      <c r="F186" s="125"/>
      <c r="G186" s="125"/>
      <c r="H186" s="125"/>
      <c r="I186" s="125"/>
    </row>
    <row r="187" spans="1:9" hidden="1" x14ac:dyDescent="0.25">
      <c r="A187" s="70" t="s">
        <v>223</v>
      </c>
      <c r="B187" s="44" t="s">
        <v>167</v>
      </c>
      <c r="C187" s="116"/>
      <c r="D187" s="120"/>
      <c r="E187" s="120"/>
      <c r="F187" s="125"/>
      <c r="G187" s="125"/>
      <c r="H187" s="125"/>
      <c r="I187" s="125"/>
    </row>
    <row r="188" spans="1:9" ht="60" hidden="1" x14ac:dyDescent="0.25">
      <c r="A188" s="70" t="s">
        <v>224</v>
      </c>
      <c r="B188" s="44" t="s">
        <v>169</v>
      </c>
      <c r="C188" s="116"/>
      <c r="D188" s="120"/>
      <c r="E188" s="120"/>
      <c r="F188" s="125"/>
      <c r="G188" s="125"/>
      <c r="H188" s="125"/>
      <c r="I188" s="125"/>
    </row>
    <row r="189" spans="1:9" hidden="1" x14ac:dyDescent="0.25">
      <c r="A189" s="70" t="s">
        <v>66</v>
      </c>
      <c r="B189" s="44" t="s">
        <v>225</v>
      </c>
      <c r="C189" s="102"/>
      <c r="D189" s="98"/>
      <c r="E189" s="98"/>
      <c r="F189" s="98"/>
      <c r="G189" s="98"/>
      <c r="H189" s="98"/>
      <c r="I189" s="98"/>
    </row>
    <row r="190" spans="1:9" hidden="1" x14ac:dyDescent="0.25">
      <c r="A190" s="70" t="s">
        <v>226</v>
      </c>
      <c r="B190" s="44" t="s">
        <v>227</v>
      </c>
      <c r="C190" s="116"/>
      <c r="D190" s="120"/>
      <c r="E190" s="120"/>
      <c r="F190" s="125"/>
      <c r="G190" s="125"/>
      <c r="H190" s="125"/>
      <c r="I190" s="125"/>
    </row>
    <row r="191" spans="1:9" hidden="1" x14ac:dyDescent="0.25">
      <c r="A191" s="70" t="s">
        <v>228</v>
      </c>
      <c r="B191" s="44" t="s">
        <v>229</v>
      </c>
      <c r="C191" s="116"/>
      <c r="D191" s="120"/>
      <c r="E191" s="120"/>
      <c r="F191" s="125"/>
      <c r="G191" s="125"/>
      <c r="H191" s="125"/>
      <c r="I191" s="125"/>
    </row>
    <row r="192" spans="1:9" hidden="1" x14ac:dyDescent="0.25">
      <c r="A192" s="70" t="s">
        <v>68</v>
      </c>
      <c r="B192" s="34" t="s">
        <v>42</v>
      </c>
      <c r="C192" s="116"/>
      <c r="D192" s="120"/>
      <c r="E192" s="120"/>
      <c r="F192" s="125"/>
      <c r="G192" s="125"/>
      <c r="H192" s="125"/>
      <c r="I192" s="125"/>
    </row>
    <row r="193" spans="1:9" hidden="1" x14ac:dyDescent="0.25">
      <c r="A193" s="70" t="s">
        <v>230</v>
      </c>
      <c r="B193" s="44" t="s">
        <v>231</v>
      </c>
      <c r="C193" s="116"/>
      <c r="D193" s="120"/>
      <c r="E193" s="120"/>
      <c r="F193" s="125"/>
      <c r="G193" s="125"/>
      <c r="H193" s="125"/>
      <c r="I193" s="125"/>
    </row>
    <row r="194" spans="1:9" hidden="1" x14ac:dyDescent="0.25">
      <c r="A194" s="70" t="s">
        <v>69</v>
      </c>
      <c r="B194" s="44" t="s">
        <v>232</v>
      </c>
      <c r="C194" s="116"/>
      <c r="D194" s="120"/>
      <c r="E194" s="120"/>
      <c r="F194" s="125"/>
      <c r="G194" s="125"/>
      <c r="H194" s="125"/>
      <c r="I194" s="125"/>
    </row>
    <row r="195" spans="1:9" hidden="1" x14ac:dyDescent="0.25">
      <c r="A195" s="70" t="s">
        <v>233</v>
      </c>
      <c r="B195" s="44" t="s">
        <v>182</v>
      </c>
      <c r="C195" s="116"/>
      <c r="D195" s="120"/>
      <c r="E195" s="120"/>
      <c r="F195" s="125"/>
      <c r="G195" s="125"/>
      <c r="H195" s="125"/>
      <c r="I195" s="125"/>
    </row>
    <row r="196" spans="1:9" hidden="1" x14ac:dyDescent="0.25">
      <c r="A196" s="70" t="s">
        <v>234</v>
      </c>
      <c r="B196" s="44" t="s">
        <v>183</v>
      </c>
      <c r="C196" s="116"/>
      <c r="D196" s="120"/>
      <c r="E196" s="120"/>
      <c r="F196" s="125"/>
      <c r="G196" s="125"/>
      <c r="H196" s="125"/>
      <c r="I196" s="125"/>
    </row>
    <row r="197" spans="1:9" hidden="1" x14ac:dyDescent="0.25">
      <c r="A197" s="70" t="s">
        <v>263</v>
      </c>
      <c r="B197" s="44" t="s">
        <v>264</v>
      </c>
      <c r="C197" s="116"/>
      <c r="D197" s="120"/>
      <c r="E197" s="120"/>
      <c r="F197" s="125"/>
      <c r="G197" s="125"/>
      <c r="H197" s="125"/>
      <c r="I197" s="125"/>
    </row>
    <row r="198" spans="1:9" hidden="1" x14ac:dyDescent="0.25">
      <c r="A198" s="70" t="s">
        <v>235</v>
      </c>
      <c r="B198" s="44" t="s">
        <v>236</v>
      </c>
      <c r="C198" s="116"/>
      <c r="D198" s="120"/>
      <c r="E198" s="120"/>
      <c r="F198" s="125"/>
      <c r="G198" s="125"/>
      <c r="H198" s="125"/>
      <c r="I198" s="125"/>
    </row>
    <row r="199" spans="1:9" hidden="1" x14ac:dyDescent="0.25">
      <c r="A199" s="70" t="s">
        <v>237</v>
      </c>
      <c r="B199" s="34" t="s">
        <v>238</v>
      </c>
      <c r="C199" s="116"/>
      <c r="D199" s="120"/>
      <c r="E199" s="120"/>
      <c r="F199" s="125"/>
      <c r="G199" s="125"/>
      <c r="H199" s="125"/>
      <c r="I199" s="125"/>
    </row>
    <row r="200" spans="1:9" hidden="1" x14ac:dyDescent="0.25">
      <c r="A200" s="70" t="s">
        <v>239</v>
      </c>
      <c r="B200" s="44" t="s">
        <v>240</v>
      </c>
      <c r="C200" s="116"/>
      <c r="D200" s="120"/>
      <c r="E200" s="120"/>
      <c r="F200" s="125"/>
      <c r="G200" s="125"/>
      <c r="H200" s="125"/>
      <c r="I200" s="125"/>
    </row>
    <row r="201" spans="1:9" hidden="1" x14ac:dyDescent="0.25">
      <c r="A201" s="70" t="s">
        <v>241</v>
      </c>
      <c r="B201" s="44" t="s">
        <v>242</v>
      </c>
      <c r="C201" s="116"/>
      <c r="D201" s="120"/>
      <c r="E201" s="120"/>
      <c r="F201" s="125"/>
      <c r="G201" s="125"/>
      <c r="H201" s="125"/>
      <c r="I201" s="125"/>
    </row>
    <row r="202" spans="1:9" hidden="1" x14ac:dyDescent="0.25">
      <c r="A202" s="70" t="s">
        <v>243</v>
      </c>
      <c r="B202" s="44" t="s">
        <v>244</v>
      </c>
      <c r="C202" s="116"/>
      <c r="D202" s="120"/>
      <c r="E202" s="120"/>
      <c r="F202" s="125"/>
      <c r="G202" s="125"/>
      <c r="H202" s="125"/>
      <c r="I202" s="125"/>
    </row>
    <row r="203" spans="1:9" hidden="1" x14ac:dyDescent="0.25">
      <c r="A203" s="70" t="s">
        <v>245</v>
      </c>
      <c r="B203" s="34" t="s">
        <v>171</v>
      </c>
      <c r="C203" s="116"/>
      <c r="D203" s="120"/>
      <c r="E203" s="120"/>
      <c r="F203" s="125"/>
      <c r="G203" s="125"/>
      <c r="H203" s="125"/>
      <c r="I203" s="125"/>
    </row>
    <row r="204" spans="1:9" ht="30" hidden="1" x14ac:dyDescent="0.25">
      <c r="A204" s="70" t="s">
        <v>246</v>
      </c>
      <c r="B204" s="44" t="s">
        <v>247</v>
      </c>
      <c r="C204" s="116"/>
      <c r="D204" s="120"/>
      <c r="E204" s="120"/>
      <c r="F204" s="125"/>
      <c r="G204" s="125"/>
      <c r="H204" s="125"/>
      <c r="I204" s="125"/>
    </row>
    <row r="205" spans="1:9" ht="45" hidden="1" x14ac:dyDescent="0.25">
      <c r="A205" s="70" t="s">
        <v>248</v>
      </c>
      <c r="B205" s="44" t="s">
        <v>175</v>
      </c>
      <c r="C205" s="116"/>
      <c r="D205" s="120"/>
      <c r="E205" s="120"/>
      <c r="F205" s="125"/>
      <c r="G205" s="125"/>
      <c r="H205" s="125"/>
      <c r="I205" s="125"/>
    </row>
    <row r="206" spans="1:9" hidden="1" x14ac:dyDescent="0.25">
      <c r="A206" s="70" t="s">
        <v>249</v>
      </c>
      <c r="B206" s="44" t="s">
        <v>250</v>
      </c>
      <c r="C206" s="116"/>
      <c r="D206" s="120"/>
      <c r="E206" s="120"/>
      <c r="F206" s="125"/>
      <c r="G206" s="125"/>
      <c r="H206" s="125"/>
      <c r="I206" s="125"/>
    </row>
    <row r="207" spans="1:9" ht="45" hidden="1" x14ac:dyDescent="0.25">
      <c r="A207" s="70" t="s">
        <v>251</v>
      </c>
      <c r="B207" s="34" t="s">
        <v>99</v>
      </c>
      <c r="C207" s="116"/>
      <c r="D207" s="120"/>
      <c r="E207" s="120"/>
      <c r="F207" s="125"/>
      <c r="G207" s="125"/>
      <c r="H207" s="125"/>
      <c r="I207" s="125"/>
    </row>
    <row r="208" spans="1:9" ht="45" hidden="1" x14ac:dyDescent="0.25">
      <c r="A208" s="70" t="s">
        <v>483</v>
      </c>
      <c r="B208" s="40" t="s">
        <v>484</v>
      </c>
      <c r="C208" s="116"/>
      <c r="D208" s="120"/>
      <c r="E208" s="120"/>
      <c r="F208" s="125"/>
      <c r="G208" s="125"/>
      <c r="H208" s="125"/>
      <c r="I208" s="125"/>
    </row>
    <row r="209" spans="1:11" ht="60" hidden="1" x14ac:dyDescent="0.25">
      <c r="A209" s="70" t="s">
        <v>252</v>
      </c>
      <c r="B209" s="44" t="s">
        <v>253</v>
      </c>
      <c r="C209" s="116"/>
      <c r="D209" s="120"/>
      <c r="E209" s="120"/>
      <c r="F209" s="125"/>
      <c r="G209" s="125"/>
      <c r="H209" s="125"/>
      <c r="I209" s="125"/>
    </row>
    <row r="210" spans="1:11" ht="75" hidden="1" x14ac:dyDescent="0.25">
      <c r="A210" s="70" t="s">
        <v>254</v>
      </c>
      <c r="B210" s="44" t="s">
        <v>180</v>
      </c>
      <c r="C210" s="116"/>
      <c r="D210" s="120"/>
      <c r="E210" s="120"/>
      <c r="F210" s="125"/>
      <c r="G210" s="125"/>
      <c r="H210" s="125"/>
      <c r="I210" s="125"/>
    </row>
    <row r="211" spans="1:11" ht="60" hidden="1" x14ac:dyDescent="0.25">
      <c r="A211" s="70" t="s">
        <v>255</v>
      </c>
      <c r="B211" s="44" t="s">
        <v>256</v>
      </c>
      <c r="C211" s="116"/>
      <c r="D211" s="120"/>
      <c r="E211" s="120"/>
      <c r="F211" s="125"/>
      <c r="G211" s="125"/>
      <c r="H211" s="125"/>
      <c r="I211" s="125"/>
    </row>
    <row r="212" spans="1:11" ht="30" hidden="1" x14ac:dyDescent="0.25">
      <c r="A212" s="70" t="s">
        <v>257</v>
      </c>
      <c r="B212" s="44" t="s">
        <v>258</v>
      </c>
      <c r="C212" s="116"/>
      <c r="D212" s="120"/>
      <c r="E212" s="120"/>
      <c r="F212" s="125"/>
      <c r="G212" s="125"/>
      <c r="H212" s="125"/>
      <c r="I212" s="125"/>
    </row>
    <row r="213" spans="1:11" ht="30" hidden="1" x14ac:dyDescent="0.25">
      <c r="A213" s="70" t="s">
        <v>259</v>
      </c>
      <c r="B213" s="44" t="s">
        <v>260</v>
      </c>
      <c r="C213" s="116"/>
      <c r="D213" s="120"/>
      <c r="E213" s="120"/>
      <c r="F213" s="125"/>
      <c r="G213" s="125"/>
      <c r="H213" s="125"/>
      <c r="I213" s="125"/>
    </row>
    <row r="214" spans="1:11" ht="30" hidden="1" x14ac:dyDescent="0.25">
      <c r="A214" s="28">
        <v>3</v>
      </c>
      <c r="B214" s="29" t="s">
        <v>265</v>
      </c>
      <c r="C214" s="116"/>
      <c r="D214" s="120"/>
      <c r="E214" s="120"/>
      <c r="F214" s="125"/>
      <c r="G214" s="125"/>
      <c r="H214" s="125"/>
      <c r="I214" s="125"/>
    </row>
    <row r="215" spans="1:11" hidden="1" x14ac:dyDescent="0.25">
      <c r="A215" s="70" t="s">
        <v>266</v>
      </c>
      <c r="B215" s="34" t="s">
        <v>8</v>
      </c>
      <c r="C215" s="116"/>
      <c r="D215" s="120"/>
      <c r="E215" s="120"/>
      <c r="F215" s="125"/>
      <c r="G215" s="125"/>
      <c r="H215" s="125"/>
      <c r="I215" s="125"/>
    </row>
    <row r="216" spans="1:11" ht="45" hidden="1" x14ac:dyDescent="0.25">
      <c r="A216" s="70" t="s">
        <v>267</v>
      </c>
      <c r="B216" s="40" t="s">
        <v>268</v>
      </c>
      <c r="C216" s="102" t="s">
        <v>501</v>
      </c>
      <c r="D216" s="98" t="s">
        <v>501</v>
      </c>
      <c r="E216" s="98" t="s">
        <v>501</v>
      </c>
      <c r="F216" s="98" t="s">
        <v>501</v>
      </c>
      <c r="G216" s="98" t="s">
        <v>501</v>
      </c>
      <c r="H216" s="98" t="s">
        <v>501</v>
      </c>
      <c r="I216" s="98" t="s">
        <v>501</v>
      </c>
    </row>
    <row r="217" spans="1:11" ht="30" hidden="1" x14ac:dyDescent="0.25">
      <c r="A217" s="70" t="s">
        <v>269</v>
      </c>
      <c r="B217" s="44" t="s">
        <v>270</v>
      </c>
      <c r="C217" s="116"/>
      <c r="D217" s="120"/>
      <c r="E217" s="120"/>
      <c r="F217" s="125"/>
      <c r="G217" s="125"/>
      <c r="H217" s="125"/>
      <c r="I217" s="125"/>
    </row>
    <row r="218" spans="1:11" ht="45" hidden="1" x14ac:dyDescent="0.25">
      <c r="A218" s="70" t="s">
        <v>490</v>
      </c>
      <c r="B218" s="52" t="s">
        <v>491</v>
      </c>
      <c r="C218" s="102" t="s">
        <v>501</v>
      </c>
      <c r="D218" s="98" t="s">
        <v>501</v>
      </c>
      <c r="E218" s="98" t="s">
        <v>501</v>
      </c>
      <c r="F218" s="98" t="s">
        <v>501</v>
      </c>
      <c r="G218" s="98" t="s">
        <v>501</v>
      </c>
      <c r="H218" s="98" t="s">
        <v>501</v>
      </c>
      <c r="I218" s="98" t="s">
        <v>501</v>
      </c>
    </row>
    <row r="219" spans="1:11" ht="45" hidden="1" x14ac:dyDescent="0.25">
      <c r="A219" s="70" t="s">
        <v>492</v>
      </c>
      <c r="B219" s="52" t="s">
        <v>493</v>
      </c>
      <c r="C219" s="102" t="s">
        <v>501</v>
      </c>
      <c r="D219" s="98" t="s">
        <v>501</v>
      </c>
      <c r="E219" s="98" t="s">
        <v>501</v>
      </c>
      <c r="F219" s="98" t="s">
        <v>501</v>
      </c>
      <c r="G219" s="98" t="s">
        <v>501</v>
      </c>
      <c r="H219" s="98" t="s">
        <v>501</v>
      </c>
      <c r="I219" s="98" t="s">
        <v>501</v>
      </c>
    </row>
    <row r="220" spans="1:11" ht="90" hidden="1" x14ac:dyDescent="0.25">
      <c r="A220" s="70" t="s">
        <v>494</v>
      </c>
      <c r="B220" s="53" t="s">
        <v>495</v>
      </c>
      <c r="C220" s="102" t="s">
        <v>501</v>
      </c>
      <c r="D220" s="98" t="s">
        <v>501</v>
      </c>
      <c r="E220" s="98" t="s">
        <v>501</v>
      </c>
      <c r="F220" s="98" t="s">
        <v>501</v>
      </c>
      <c r="G220" s="98" t="s">
        <v>501</v>
      </c>
      <c r="H220" s="98" t="s">
        <v>501</v>
      </c>
      <c r="I220" s="98" t="s">
        <v>501</v>
      </c>
    </row>
    <row r="221" spans="1:11" ht="60" hidden="1" x14ac:dyDescent="0.25">
      <c r="A221" s="70" t="s">
        <v>496</v>
      </c>
      <c r="B221" s="53" t="s">
        <v>497</v>
      </c>
      <c r="C221" s="102" t="s">
        <v>501</v>
      </c>
      <c r="D221" s="98" t="s">
        <v>501</v>
      </c>
      <c r="E221" s="98" t="s">
        <v>501</v>
      </c>
      <c r="F221" s="98" t="s">
        <v>501</v>
      </c>
      <c r="G221" s="98" t="s">
        <v>501</v>
      </c>
      <c r="H221" s="98" t="s">
        <v>501</v>
      </c>
      <c r="I221" s="98" t="s">
        <v>501</v>
      </c>
    </row>
    <row r="222" spans="1:11" ht="34.5" x14ac:dyDescent="0.25">
      <c r="A222" s="70" t="s">
        <v>271</v>
      </c>
      <c r="B222" s="156" t="s">
        <v>70</v>
      </c>
      <c r="C222" s="160" t="s">
        <v>761</v>
      </c>
      <c r="D222" s="120">
        <v>3676</v>
      </c>
      <c r="E222" s="120" t="s">
        <v>637</v>
      </c>
      <c r="F222" s="125">
        <v>12.33</v>
      </c>
      <c r="G222" s="125">
        <v>45360</v>
      </c>
      <c r="H222" s="125">
        <v>1979</v>
      </c>
      <c r="I222" s="125">
        <f>G222/H222</f>
        <v>22.92066700353714</v>
      </c>
      <c r="K222" s="168" t="s">
        <v>762</v>
      </c>
    </row>
    <row r="223" spans="1:11" hidden="1" x14ac:dyDescent="0.25">
      <c r="A223" s="70" t="s">
        <v>272</v>
      </c>
      <c r="B223" s="40" t="s">
        <v>71</v>
      </c>
      <c r="C223" s="154"/>
      <c r="D223" s="120">
        <v>0</v>
      </c>
      <c r="E223" s="120" t="s">
        <v>637</v>
      </c>
      <c r="F223" s="125">
        <v>0</v>
      </c>
      <c r="G223" s="125">
        <v>0</v>
      </c>
      <c r="H223" s="125">
        <v>1979</v>
      </c>
      <c r="I223" s="125">
        <f>G223/H223</f>
        <v>0</v>
      </c>
      <c r="K223" s="25" t="s">
        <v>768</v>
      </c>
    </row>
    <row r="224" spans="1:11" ht="30" hidden="1" x14ac:dyDescent="0.25">
      <c r="A224" s="70" t="s">
        <v>273</v>
      </c>
      <c r="B224" s="44" t="s">
        <v>197</v>
      </c>
      <c r="C224" s="102" t="s">
        <v>501</v>
      </c>
      <c r="D224" s="98" t="s">
        <v>501</v>
      </c>
      <c r="E224" s="98" t="s">
        <v>501</v>
      </c>
      <c r="F224" s="98" t="s">
        <v>501</v>
      </c>
      <c r="G224" s="98" t="s">
        <v>501</v>
      </c>
      <c r="H224" s="98" t="s">
        <v>501</v>
      </c>
      <c r="I224" s="98" t="s">
        <v>501</v>
      </c>
    </row>
    <row r="225" spans="1:12" ht="45" hidden="1" x14ac:dyDescent="0.25">
      <c r="A225" s="70" t="s">
        <v>274</v>
      </c>
      <c r="B225" s="44" t="s">
        <v>199</v>
      </c>
      <c r="C225" s="102" t="s">
        <v>501</v>
      </c>
      <c r="D225" s="98" t="s">
        <v>501</v>
      </c>
      <c r="E225" s="98" t="s">
        <v>501</v>
      </c>
      <c r="F225" s="98" t="s">
        <v>501</v>
      </c>
      <c r="G225" s="98" t="s">
        <v>501</v>
      </c>
      <c r="H225" s="98" t="s">
        <v>501</v>
      </c>
      <c r="I225" s="98" t="s">
        <v>501</v>
      </c>
    </row>
    <row r="226" spans="1:12" ht="45" hidden="1" x14ac:dyDescent="0.25">
      <c r="A226" s="70" t="s">
        <v>275</v>
      </c>
      <c r="B226" s="44" t="s">
        <v>276</v>
      </c>
      <c r="C226" s="102" t="s">
        <v>501</v>
      </c>
      <c r="D226" s="98" t="s">
        <v>501</v>
      </c>
      <c r="E226" s="98" t="s">
        <v>501</v>
      </c>
      <c r="F226" s="98" t="s">
        <v>501</v>
      </c>
      <c r="G226" s="98" t="s">
        <v>501</v>
      </c>
      <c r="H226" s="98" t="s">
        <v>501</v>
      </c>
      <c r="I226" s="98" t="s">
        <v>501</v>
      </c>
    </row>
    <row r="227" spans="1:12" ht="45" x14ac:dyDescent="0.25">
      <c r="A227" s="158" t="s">
        <v>277</v>
      </c>
      <c r="B227" s="156" t="s">
        <v>278</v>
      </c>
      <c r="C227" s="160" t="s">
        <v>537</v>
      </c>
      <c r="D227" s="120">
        <v>1870</v>
      </c>
      <c r="E227" s="120" t="s">
        <v>637</v>
      </c>
      <c r="F227" s="125">
        <f>G227/D227</f>
        <v>45.169518716577542</v>
      </c>
      <c r="G227" s="125">
        <v>84467</v>
      </c>
      <c r="H227" s="125">
        <v>1979</v>
      </c>
      <c r="I227" s="125">
        <f>G227/H227</f>
        <v>42.681657402728653</v>
      </c>
      <c r="K227" s="187" t="s">
        <v>639</v>
      </c>
    </row>
    <row r="228" spans="1:12" ht="60" x14ac:dyDescent="0.25">
      <c r="A228" s="158" t="s">
        <v>279</v>
      </c>
      <c r="B228" s="156" t="s">
        <v>203</v>
      </c>
      <c r="C228" s="160" t="s">
        <v>519</v>
      </c>
      <c r="D228" s="120">
        <v>792</v>
      </c>
      <c r="E228" s="120" t="s">
        <v>637</v>
      </c>
      <c r="F228" s="125">
        <v>455.03</v>
      </c>
      <c r="G228" s="125">
        <v>360386.3</v>
      </c>
      <c r="H228" s="125">
        <v>1979</v>
      </c>
      <c r="I228" s="118">
        <f>G228/H228</f>
        <v>182.10525517938353</v>
      </c>
      <c r="K228" s="187" t="s">
        <v>638</v>
      </c>
      <c r="L228" s="188" t="s">
        <v>640</v>
      </c>
    </row>
    <row r="229" spans="1:12" ht="45" hidden="1" x14ac:dyDescent="0.25">
      <c r="A229" s="70" t="s">
        <v>72</v>
      </c>
      <c r="B229" s="44" t="s">
        <v>10</v>
      </c>
      <c r="C229" s="102" t="s">
        <v>501</v>
      </c>
      <c r="D229" s="98" t="s">
        <v>501</v>
      </c>
      <c r="E229" s="98" t="s">
        <v>501</v>
      </c>
      <c r="F229" s="98" t="s">
        <v>501</v>
      </c>
      <c r="G229" s="98" t="s">
        <v>501</v>
      </c>
      <c r="H229" s="98" t="s">
        <v>501</v>
      </c>
      <c r="I229" s="98" t="s">
        <v>501</v>
      </c>
    </row>
    <row r="230" spans="1:12" hidden="1" x14ac:dyDescent="0.25">
      <c r="A230" s="70" t="s">
        <v>280</v>
      </c>
      <c r="B230" s="44" t="s">
        <v>139</v>
      </c>
      <c r="C230" s="116"/>
      <c r="D230" s="120">
        <v>0</v>
      </c>
      <c r="E230" s="120" t="s">
        <v>637</v>
      </c>
      <c r="F230" s="125">
        <v>0</v>
      </c>
      <c r="G230" s="125">
        <v>0</v>
      </c>
      <c r="H230" s="125">
        <v>1979</v>
      </c>
      <c r="I230" s="125">
        <f t="shared" ref="I230:I232" si="2">G230/H230</f>
        <v>0</v>
      </c>
    </row>
    <row r="231" spans="1:12" hidden="1" x14ac:dyDescent="0.25">
      <c r="A231" s="70" t="s">
        <v>281</v>
      </c>
      <c r="B231" s="44" t="s">
        <v>13</v>
      </c>
      <c r="C231" s="116"/>
      <c r="D231" s="120">
        <v>0</v>
      </c>
      <c r="E231" s="120" t="s">
        <v>637</v>
      </c>
      <c r="F231" s="125">
        <v>0</v>
      </c>
      <c r="G231" s="125">
        <v>0</v>
      </c>
      <c r="H231" s="125">
        <v>1979</v>
      </c>
      <c r="I231" s="125">
        <f t="shared" si="2"/>
        <v>0</v>
      </c>
    </row>
    <row r="232" spans="1:12" hidden="1" x14ac:dyDescent="0.25">
      <c r="A232" s="70" t="s">
        <v>282</v>
      </c>
      <c r="B232" s="44" t="s">
        <v>73</v>
      </c>
      <c r="C232" s="116"/>
      <c r="D232" s="120">
        <v>0</v>
      </c>
      <c r="E232" s="120" t="s">
        <v>637</v>
      </c>
      <c r="F232" s="125">
        <v>0</v>
      </c>
      <c r="G232" s="125">
        <v>0</v>
      </c>
      <c r="H232" s="125">
        <v>1979</v>
      </c>
      <c r="I232" s="125">
        <f t="shared" si="2"/>
        <v>0</v>
      </c>
    </row>
    <row r="233" spans="1:12" ht="60" x14ac:dyDescent="0.25">
      <c r="A233" s="158" t="s">
        <v>283</v>
      </c>
      <c r="B233" s="156" t="s">
        <v>74</v>
      </c>
      <c r="C233" s="161" t="s">
        <v>578</v>
      </c>
      <c r="D233" s="176">
        <v>0</v>
      </c>
      <c r="E233" s="120" t="s">
        <v>637</v>
      </c>
      <c r="F233" s="125">
        <v>0</v>
      </c>
      <c r="G233" s="125">
        <f>D233*F233</f>
        <v>0</v>
      </c>
      <c r="H233" s="125">
        <v>1979</v>
      </c>
      <c r="I233" s="125">
        <f>G233/H233</f>
        <v>0</v>
      </c>
    </row>
    <row r="234" spans="1:12" hidden="1" x14ac:dyDescent="0.25">
      <c r="A234" s="70" t="s">
        <v>284</v>
      </c>
      <c r="B234" s="44" t="s">
        <v>50</v>
      </c>
      <c r="C234" s="116"/>
      <c r="D234" s="120">
        <v>0</v>
      </c>
      <c r="E234" s="120" t="s">
        <v>637</v>
      </c>
      <c r="F234" s="125">
        <v>0</v>
      </c>
      <c r="G234" s="125">
        <v>0</v>
      </c>
      <c r="H234" s="125">
        <v>1979</v>
      </c>
      <c r="I234" s="125">
        <f t="shared" ref="I234:I235" si="3">G234/H234</f>
        <v>0</v>
      </c>
    </row>
    <row r="235" spans="1:12" hidden="1" x14ac:dyDescent="0.25">
      <c r="A235" s="70" t="s">
        <v>285</v>
      </c>
      <c r="B235" s="44" t="s">
        <v>52</v>
      </c>
      <c r="C235" s="116"/>
      <c r="D235" s="120">
        <v>0</v>
      </c>
      <c r="E235" s="120" t="s">
        <v>637</v>
      </c>
      <c r="F235" s="125">
        <v>0</v>
      </c>
      <c r="G235" s="125">
        <v>0</v>
      </c>
      <c r="H235" s="125">
        <v>1979</v>
      </c>
      <c r="I235" s="125">
        <f t="shared" si="3"/>
        <v>0</v>
      </c>
    </row>
    <row r="236" spans="1:12" ht="45" x14ac:dyDescent="0.25">
      <c r="A236" s="158" t="s">
        <v>286</v>
      </c>
      <c r="B236" s="156" t="s">
        <v>75</v>
      </c>
      <c r="C236" s="160" t="s">
        <v>579</v>
      </c>
      <c r="D236" s="176">
        <v>0</v>
      </c>
      <c r="E236" s="120" t="s">
        <v>637</v>
      </c>
      <c r="F236" s="125">
        <v>0</v>
      </c>
      <c r="G236" s="125">
        <f>D236*F236</f>
        <v>0</v>
      </c>
      <c r="H236" s="125">
        <v>1979</v>
      </c>
      <c r="I236" s="125">
        <f>G236/H236</f>
        <v>0</v>
      </c>
    </row>
    <row r="237" spans="1:12" hidden="1" x14ac:dyDescent="0.25">
      <c r="A237" s="70" t="s">
        <v>287</v>
      </c>
      <c r="B237" s="44" t="s">
        <v>140</v>
      </c>
      <c r="C237" s="116"/>
      <c r="D237" s="120">
        <v>0</v>
      </c>
      <c r="E237" s="120" t="s">
        <v>637</v>
      </c>
      <c r="F237" s="125">
        <v>0</v>
      </c>
      <c r="G237" s="125">
        <v>0</v>
      </c>
      <c r="H237" s="125">
        <v>1979</v>
      </c>
      <c r="I237" s="125">
        <f t="shared" ref="I237:I240" si="4">G237/H237</f>
        <v>0</v>
      </c>
    </row>
    <row r="238" spans="1:12" hidden="1" x14ac:dyDescent="0.25">
      <c r="A238" s="70" t="s">
        <v>288</v>
      </c>
      <c r="B238" s="44" t="s">
        <v>76</v>
      </c>
      <c r="C238" s="116"/>
      <c r="D238" s="120">
        <v>0</v>
      </c>
      <c r="E238" s="120" t="s">
        <v>637</v>
      </c>
      <c r="F238" s="125">
        <v>0</v>
      </c>
      <c r="G238" s="125">
        <v>0</v>
      </c>
      <c r="H238" s="125">
        <v>1979</v>
      </c>
      <c r="I238" s="125">
        <f t="shared" si="4"/>
        <v>0</v>
      </c>
    </row>
    <row r="239" spans="1:12" ht="30" hidden="1" x14ac:dyDescent="0.25">
      <c r="A239" s="70" t="s">
        <v>289</v>
      </c>
      <c r="B239" s="44" t="s">
        <v>77</v>
      </c>
      <c r="C239" s="116"/>
      <c r="D239" s="120">
        <v>0</v>
      </c>
      <c r="E239" s="120" t="s">
        <v>637</v>
      </c>
      <c r="F239" s="125">
        <v>0</v>
      </c>
      <c r="G239" s="125">
        <v>0</v>
      </c>
      <c r="H239" s="125">
        <v>1979</v>
      </c>
      <c r="I239" s="125">
        <f t="shared" si="4"/>
        <v>0</v>
      </c>
    </row>
    <row r="240" spans="1:12" hidden="1" x14ac:dyDescent="0.25">
      <c r="A240" s="70" t="s">
        <v>290</v>
      </c>
      <c r="B240" s="44" t="s">
        <v>78</v>
      </c>
      <c r="C240" s="116"/>
      <c r="D240" s="120">
        <v>0</v>
      </c>
      <c r="E240" s="120" t="s">
        <v>637</v>
      </c>
      <c r="F240" s="125">
        <v>0</v>
      </c>
      <c r="G240" s="125">
        <v>0</v>
      </c>
      <c r="H240" s="125">
        <v>1979</v>
      </c>
      <c r="I240" s="125">
        <f t="shared" si="4"/>
        <v>0</v>
      </c>
    </row>
    <row r="241" spans="1:11" ht="76.5" x14ac:dyDescent="0.25">
      <c r="A241" s="158" t="s">
        <v>291</v>
      </c>
      <c r="B241" s="156" t="s">
        <v>79</v>
      </c>
      <c r="C241" s="185" t="s">
        <v>769</v>
      </c>
      <c r="D241" s="120">
        <v>2443</v>
      </c>
      <c r="E241" s="120" t="s">
        <v>637</v>
      </c>
      <c r="F241" s="125">
        <v>64.650000000000006</v>
      </c>
      <c r="G241" s="186">
        <v>157950.79999999999</v>
      </c>
      <c r="H241" s="125">
        <v>1979</v>
      </c>
      <c r="I241" s="125">
        <f>G241/H241</f>
        <v>79.813441131884787</v>
      </c>
      <c r="K241" s="189" t="s">
        <v>770</v>
      </c>
    </row>
    <row r="242" spans="1:11" ht="30" x14ac:dyDescent="0.25">
      <c r="A242" s="158" t="s">
        <v>292</v>
      </c>
      <c r="B242" s="156" t="s">
        <v>80</v>
      </c>
      <c r="C242" s="160" t="s">
        <v>771</v>
      </c>
      <c r="D242" s="120">
        <v>75</v>
      </c>
      <c r="E242" s="120" t="s">
        <v>637</v>
      </c>
      <c r="F242" s="125">
        <v>189</v>
      </c>
      <c r="G242" s="125">
        <v>14175</v>
      </c>
      <c r="H242" s="125">
        <v>1979</v>
      </c>
      <c r="I242" s="125">
        <f t="shared" ref="I242:I244" si="5">G242/H242</f>
        <v>7.1627084386053559</v>
      </c>
    </row>
    <row r="243" spans="1:11" ht="30" hidden="1" x14ac:dyDescent="0.25">
      <c r="A243" s="70" t="s">
        <v>293</v>
      </c>
      <c r="B243" s="44" t="s">
        <v>81</v>
      </c>
      <c r="C243" s="116"/>
      <c r="D243" s="120">
        <v>0</v>
      </c>
      <c r="E243" s="120" t="s">
        <v>637</v>
      </c>
      <c r="F243" s="125">
        <v>0</v>
      </c>
      <c r="G243" s="125">
        <v>0</v>
      </c>
      <c r="H243" s="125">
        <v>1979</v>
      </c>
      <c r="I243" s="125">
        <f t="shared" si="5"/>
        <v>0</v>
      </c>
    </row>
    <row r="244" spans="1:11" hidden="1" x14ac:dyDescent="0.25">
      <c r="A244" s="70" t="s">
        <v>294</v>
      </c>
      <c r="B244" s="44" t="s">
        <v>82</v>
      </c>
      <c r="C244" s="116"/>
      <c r="D244" s="120">
        <v>0</v>
      </c>
      <c r="E244" s="120" t="s">
        <v>637</v>
      </c>
      <c r="F244" s="125">
        <v>0</v>
      </c>
      <c r="G244" s="125">
        <v>0</v>
      </c>
      <c r="H244" s="125">
        <v>1979</v>
      </c>
      <c r="I244" s="125">
        <f t="shared" si="5"/>
        <v>0</v>
      </c>
    </row>
    <row r="245" spans="1:11" ht="45" x14ac:dyDescent="0.25">
      <c r="A245" s="158" t="s">
        <v>295</v>
      </c>
      <c r="B245" s="156" t="s">
        <v>143</v>
      </c>
      <c r="C245" s="160" t="s">
        <v>577</v>
      </c>
      <c r="D245" s="176">
        <v>0</v>
      </c>
      <c r="E245" s="120" t="s">
        <v>637</v>
      </c>
      <c r="F245" s="125">
        <v>0</v>
      </c>
      <c r="G245" s="125">
        <f>D245*F245</f>
        <v>0</v>
      </c>
      <c r="H245" s="125">
        <v>1979</v>
      </c>
      <c r="I245" s="125">
        <f>G245/H245</f>
        <v>0</v>
      </c>
    </row>
    <row r="246" spans="1:11" ht="30" hidden="1" x14ac:dyDescent="0.25">
      <c r="A246" s="70" t="s">
        <v>296</v>
      </c>
      <c r="B246" s="44" t="s">
        <v>83</v>
      </c>
      <c r="C246" s="116"/>
      <c r="D246" s="120">
        <v>0</v>
      </c>
      <c r="E246" s="120" t="s">
        <v>637</v>
      </c>
      <c r="F246" s="125">
        <v>0</v>
      </c>
      <c r="G246" s="125">
        <v>0</v>
      </c>
      <c r="H246" s="125">
        <v>1979</v>
      </c>
      <c r="I246" s="125">
        <f t="shared" ref="I246:I248" si="6">G246/H246</f>
        <v>0</v>
      </c>
    </row>
    <row r="247" spans="1:11" ht="30" hidden="1" x14ac:dyDescent="0.25">
      <c r="A247" s="70" t="s">
        <v>297</v>
      </c>
      <c r="B247" s="44" t="s">
        <v>128</v>
      </c>
      <c r="C247" s="116"/>
      <c r="D247" s="120">
        <v>0</v>
      </c>
      <c r="E247" s="120" t="s">
        <v>637</v>
      </c>
      <c r="F247" s="125">
        <v>0</v>
      </c>
      <c r="G247" s="125">
        <v>0</v>
      </c>
      <c r="H247" s="125">
        <v>1979</v>
      </c>
      <c r="I247" s="125">
        <f t="shared" si="6"/>
        <v>0</v>
      </c>
    </row>
    <row r="248" spans="1:11" hidden="1" x14ac:dyDescent="0.25">
      <c r="A248" s="70" t="s">
        <v>298</v>
      </c>
      <c r="B248" s="44" t="s">
        <v>299</v>
      </c>
      <c r="C248" s="116"/>
      <c r="D248" s="120">
        <v>0</v>
      </c>
      <c r="E248" s="120" t="s">
        <v>637</v>
      </c>
      <c r="F248" s="125">
        <v>0</v>
      </c>
      <c r="G248" s="125">
        <v>0</v>
      </c>
      <c r="H248" s="125">
        <v>1979</v>
      </c>
      <c r="I248" s="125">
        <f t="shared" si="6"/>
        <v>0</v>
      </c>
    </row>
    <row r="249" spans="1:11" hidden="1" x14ac:dyDescent="0.25">
      <c r="A249" s="70" t="s">
        <v>300</v>
      </c>
      <c r="B249" s="34" t="s">
        <v>32</v>
      </c>
      <c r="C249" s="102" t="s">
        <v>501</v>
      </c>
      <c r="D249" s="98" t="s">
        <v>501</v>
      </c>
      <c r="E249" s="98" t="s">
        <v>501</v>
      </c>
      <c r="F249" s="98" t="s">
        <v>501</v>
      </c>
      <c r="G249" s="98" t="s">
        <v>501</v>
      </c>
      <c r="H249" s="98" t="s">
        <v>501</v>
      </c>
      <c r="I249" s="98" t="s">
        <v>501</v>
      </c>
    </row>
    <row r="250" spans="1:11" ht="30" hidden="1" x14ac:dyDescent="0.25">
      <c r="A250" s="70" t="s">
        <v>84</v>
      </c>
      <c r="B250" s="44" t="s">
        <v>210</v>
      </c>
      <c r="C250" s="116"/>
      <c r="D250" s="120"/>
      <c r="E250" s="120"/>
      <c r="F250" s="125"/>
      <c r="G250" s="125"/>
      <c r="H250" s="125"/>
      <c r="I250" s="125"/>
    </row>
    <row r="251" spans="1:11" ht="30" hidden="1" x14ac:dyDescent="0.25">
      <c r="A251" s="70" t="s">
        <v>85</v>
      </c>
      <c r="B251" s="44" t="s">
        <v>86</v>
      </c>
      <c r="C251" s="102" t="s">
        <v>501</v>
      </c>
      <c r="D251" s="98" t="s">
        <v>501</v>
      </c>
      <c r="E251" s="98" t="s">
        <v>501</v>
      </c>
      <c r="F251" s="98" t="s">
        <v>501</v>
      </c>
      <c r="G251" s="98" t="s">
        <v>501</v>
      </c>
      <c r="H251" s="98" t="s">
        <v>501</v>
      </c>
      <c r="I251" s="98" t="s">
        <v>501</v>
      </c>
    </row>
    <row r="252" spans="1:11" ht="75" hidden="1" x14ac:dyDescent="0.25">
      <c r="A252" s="70" t="s">
        <v>301</v>
      </c>
      <c r="B252" s="44" t="s">
        <v>87</v>
      </c>
      <c r="C252" s="116"/>
      <c r="D252" s="120">
        <v>0</v>
      </c>
      <c r="E252" s="120" t="s">
        <v>637</v>
      </c>
      <c r="F252" s="125">
        <v>0</v>
      </c>
      <c r="G252" s="125">
        <v>0</v>
      </c>
      <c r="H252" s="125">
        <v>1979</v>
      </c>
      <c r="I252" s="125">
        <f t="shared" ref="I252" si="7">G252/H252</f>
        <v>0</v>
      </c>
    </row>
    <row r="253" spans="1:11" ht="75" hidden="1" x14ac:dyDescent="0.25">
      <c r="A253" s="70" t="s">
        <v>302</v>
      </c>
      <c r="B253" s="44" t="s">
        <v>303</v>
      </c>
      <c r="C253" s="116"/>
      <c r="D253" s="120">
        <v>0</v>
      </c>
      <c r="E253" s="120" t="s">
        <v>637</v>
      </c>
      <c r="F253" s="125">
        <v>0</v>
      </c>
      <c r="G253" s="125">
        <v>0</v>
      </c>
      <c r="H253" s="125">
        <v>1979</v>
      </c>
      <c r="I253" s="125">
        <f t="shared" ref="I253:I257" si="8">G253/H253</f>
        <v>0</v>
      </c>
    </row>
    <row r="254" spans="1:11" ht="45" hidden="1" x14ac:dyDescent="0.25">
      <c r="A254" s="70" t="s">
        <v>304</v>
      </c>
      <c r="B254" s="44" t="s">
        <v>63</v>
      </c>
      <c r="C254" s="116"/>
      <c r="D254" s="120">
        <v>0</v>
      </c>
      <c r="E254" s="120" t="s">
        <v>637</v>
      </c>
      <c r="F254" s="125">
        <v>0</v>
      </c>
      <c r="G254" s="125">
        <v>0</v>
      </c>
      <c r="H254" s="125">
        <v>1979</v>
      </c>
      <c r="I254" s="125">
        <f t="shared" si="8"/>
        <v>0</v>
      </c>
    </row>
    <row r="255" spans="1:11" ht="30" hidden="1" x14ac:dyDescent="0.25">
      <c r="A255" s="70" t="s">
        <v>305</v>
      </c>
      <c r="B255" s="44" t="s">
        <v>148</v>
      </c>
      <c r="C255" s="116"/>
      <c r="D255" s="120">
        <v>0</v>
      </c>
      <c r="E255" s="120" t="s">
        <v>637</v>
      </c>
      <c r="F255" s="125">
        <v>0</v>
      </c>
      <c r="G255" s="125">
        <v>0</v>
      </c>
      <c r="H255" s="125">
        <v>1979</v>
      </c>
      <c r="I255" s="125">
        <f t="shared" si="8"/>
        <v>0</v>
      </c>
    </row>
    <row r="256" spans="1:11" ht="45" hidden="1" x14ac:dyDescent="0.25">
      <c r="A256" s="70" t="s">
        <v>306</v>
      </c>
      <c r="B256" s="44" t="s">
        <v>88</v>
      </c>
      <c r="C256" s="116"/>
      <c r="D256" s="120">
        <v>0</v>
      </c>
      <c r="E256" s="120" t="s">
        <v>637</v>
      </c>
      <c r="F256" s="125">
        <v>0</v>
      </c>
      <c r="G256" s="125">
        <v>0</v>
      </c>
      <c r="H256" s="125">
        <v>1979</v>
      </c>
      <c r="I256" s="125">
        <f t="shared" si="8"/>
        <v>0</v>
      </c>
    </row>
    <row r="257" spans="1:9" ht="30" hidden="1" x14ac:dyDescent="0.25">
      <c r="A257" s="70" t="s">
        <v>307</v>
      </c>
      <c r="B257" s="44" t="s">
        <v>147</v>
      </c>
      <c r="C257" s="116"/>
      <c r="D257" s="120">
        <v>0</v>
      </c>
      <c r="E257" s="120" t="s">
        <v>637</v>
      </c>
      <c r="F257" s="125">
        <v>0</v>
      </c>
      <c r="G257" s="125">
        <v>0</v>
      </c>
      <c r="H257" s="125">
        <v>1979</v>
      </c>
      <c r="I257" s="125">
        <f t="shared" si="8"/>
        <v>0</v>
      </c>
    </row>
    <row r="258" spans="1:9" hidden="1" x14ac:dyDescent="0.25">
      <c r="A258" s="70" t="s">
        <v>308</v>
      </c>
      <c r="B258" s="44" t="s">
        <v>215</v>
      </c>
      <c r="C258" s="116"/>
      <c r="D258" s="120">
        <v>0</v>
      </c>
      <c r="E258" s="120" t="s">
        <v>637</v>
      </c>
      <c r="F258" s="125">
        <v>0</v>
      </c>
      <c r="G258" s="125">
        <v>0</v>
      </c>
      <c r="H258" s="125">
        <v>1979</v>
      </c>
      <c r="I258" s="125">
        <f t="shared" ref="I258:I263" si="9">G258/H258</f>
        <v>0</v>
      </c>
    </row>
    <row r="259" spans="1:9" ht="30" hidden="1" x14ac:dyDescent="0.25">
      <c r="A259" s="70" t="s">
        <v>309</v>
      </c>
      <c r="B259" s="44" t="s">
        <v>89</v>
      </c>
      <c r="C259" s="116"/>
      <c r="D259" s="120">
        <v>0</v>
      </c>
      <c r="E259" s="120" t="s">
        <v>637</v>
      </c>
      <c r="F259" s="125">
        <v>0</v>
      </c>
      <c r="G259" s="125">
        <v>0</v>
      </c>
      <c r="H259" s="125">
        <v>1979</v>
      </c>
      <c r="I259" s="125">
        <f t="shared" si="9"/>
        <v>0</v>
      </c>
    </row>
    <row r="260" spans="1:9" ht="30" hidden="1" x14ac:dyDescent="0.25">
      <c r="A260" s="70" t="s">
        <v>90</v>
      </c>
      <c r="B260" s="44" t="s">
        <v>91</v>
      </c>
      <c r="C260" s="116"/>
      <c r="D260" s="120">
        <v>0</v>
      </c>
      <c r="E260" s="120" t="s">
        <v>637</v>
      </c>
      <c r="F260" s="125">
        <v>0</v>
      </c>
      <c r="G260" s="125">
        <v>0</v>
      </c>
      <c r="H260" s="125">
        <v>1979</v>
      </c>
      <c r="I260" s="125">
        <f t="shared" si="9"/>
        <v>0</v>
      </c>
    </row>
    <row r="261" spans="1:9" ht="30" hidden="1" x14ac:dyDescent="0.25">
      <c r="A261" s="70" t="s">
        <v>310</v>
      </c>
      <c r="B261" s="44" t="s">
        <v>92</v>
      </c>
      <c r="C261" s="116"/>
      <c r="D261" s="120">
        <v>0</v>
      </c>
      <c r="E261" s="120" t="s">
        <v>637</v>
      </c>
      <c r="F261" s="125">
        <v>0</v>
      </c>
      <c r="G261" s="125">
        <v>0</v>
      </c>
      <c r="H261" s="125">
        <v>1979</v>
      </c>
      <c r="I261" s="125">
        <f t="shared" si="9"/>
        <v>0</v>
      </c>
    </row>
    <row r="262" spans="1:9" ht="30" hidden="1" x14ac:dyDescent="0.25">
      <c r="A262" s="70" t="s">
        <v>311</v>
      </c>
      <c r="B262" s="44" t="s">
        <v>93</v>
      </c>
      <c r="C262" s="116"/>
      <c r="D262" s="120">
        <v>0</v>
      </c>
      <c r="E262" s="120" t="s">
        <v>637</v>
      </c>
      <c r="F262" s="125">
        <v>0</v>
      </c>
      <c r="G262" s="125">
        <v>0</v>
      </c>
      <c r="H262" s="125">
        <v>1979</v>
      </c>
      <c r="I262" s="125">
        <f t="shared" si="9"/>
        <v>0</v>
      </c>
    </row>
    <row r="263" spans="1:9" ht="30" hidden="1" x14ac:dyDescent="0.25">
      <c r="A263" s="70" t="s">
        <v>94</v>
      </c>
      <c r="B263" s="44" t="s">
        <v>156</v>
      </c>
      <c r="C263" s="116"/>
      <c r="D263" s="120">
        <v>0</v>
      </c>
      <c r="E263" s="120" t="s">
        <v>637</v>
      </c>
      <c r="F263" s="125">
        <v>0</v>
      </c>
      <c r="G263" s="125">
        <v>0</v>
      </c>
      <c r="H263" s="125">
        <v>1979</v>
      </c>
      <c r="I263" s="125">
        <f t="shared" si="9"/>
        <v>0</v>
      </c>
    </row>
    <row r="264" spans="1:9" ht="60" hidden="1" x14ac:dyDescent="0.25">
      <c r="A264" s="70" t="s">
        <v>95</v>
      </c>
      <c r="B264" s="44" t="s">
        <v>312</v>
      </c>
      <c r="C264" s="102" t="s">
        <v>501</v>
      </c>
      <c r="D264" s="98" t="s">
        <v>501</v>
      </c>
      <c r="E264" s="98" t="s">
        <v>501</v>
      </c>
      <c r="F264" s="98" t="s">
        <v>501</v>
      </c>
      <c r="G264" s="98" t="s">
        <v>501</v>
      </c>
      <c r="H264" s="98" t="s">
        <v>501</v>
      </c>
      <c r="I264" s="98" t="s">
        <v>501</v>
      </c>
    </row>
    <row r="265" spans="1:9" hidden="1" x14ac:dyDescent="0.25">
      <c r="A265" s="70" t="s">
        <v>313</v>
      </c>
      <c r="B265" s="44" t="s">
        <v>314</v>
      </c>
      <c r="C265" s="116"/>
      <c r="D265" s="120">
        <v>0</v>
      </c>
      <c r="E265" s="120" t="s">
        <v>637</v>
      </c>
      <c r="F265" s="125">
        <v>0</v>
      </c>
      <c r="G265" s="125">
        <v>0</v>
      </c>
      <c r="H265" s="125">
        <v>1979</v>
      </c>
      <c r="I265" s="125">
        <f t="shared" ref="I265:I276" si="10">G265/H265</f>
        <v>0</v>
      </c>
    </row>
    <row r="266" spans="1:9" hidden="1" x14ac:dyDescent="0.25">
      <c r="A266" s="70" t="s">
        <v>315</v>
      </c>
      <c r="B266" s="44" t="s">
        <v>316</v>
      </c>
      <c r="C266" s="116"/>
      <c r="D266" s="120">
        <v>0</v>
      </c>
      <c r="E266" s="120" t="s">
        <v>637</v>
      </c>
      <c r="F266" s="125">
        <v>0</v>
      </c>
      <c r="G266" s="125">
        <v>0</v>
      </c>
      <c r="H266" s="125">
        <v>1979</v>
      </c>
      <c r="I266" s="125">
        <f t="shared" si="10"/>
        <v>0</v>
      </c>
    </row>
    <row r="267" spans="1:9" hidden="1" x14ac:dyDescent="0.25">
      <c r="A267" s="70" t="s">
        <v>317</v>
      </c>
      <c r="B267" s="44" t="s">
        <v>318</v>
      </c>
      <c r="C267" s="116"/>
      <c r="D267" s="120">
        <v>0</v>
      </c>
      <c r="E267" s="120" t="s">
        <v>637</v>
      </c>
      <c r="F267" s="125">
        <v>0</v>
      </c>
      <c r="G267" s="125">
        <v>0</v>
      </c>
      <c r="H267" s="125">
        <v>1979</v>
      </c>
      <c r="I267" s="125">
        <f t="shared" si="10"/>
        <v>0</v>
      </c>
    </row>
    <row r="268" spans="1:9" hidden="1" x14ac:dyDescent="0.25">
      <c r="A268" s="70" t="s">
        <v>319</v>
      </c>
      <c r="B268" s="44" t="s">
        <v>320</v>
      </c>
      <c r="C268" s="116"/>
      <c r="D268" s="120">
        <v>0</v>
      </c>
      <c r="E268" s="120" t="s">
        <v>637</v>
      </c>
      <c r="F268" s="125">
        <v>0</v>
      </c>
      <c r="G268" s="125">
        <v>0</v>
      </c>
      <c r="H268" s="125">
        <v>1979</v>
      </c>
      <c r="I268" s="125">
        <f t="shared" si="10"/>
        <v>0</v>
      </c>
    </row>
    <row r="269" spans="1:9" hidden="1" x14ac:dyDescent="0.25">
      <c r="A269" s="70" t="s">
        <v>321</v>
      </c>
      <c r="B269" s="44" t="s">
        <v>322</v>
      </c>
      <c r="C269" s="116"/>
      <c r="D269" s="120">
        <v>0</v>
      </c>
      <c r="E269" s="120" t="s">
        <v>637</v>
      </c>
      <c r="F269" s="125">
        <v>0</v>
      </c>
      <c r="G269" s="125">
        <v>0</v>
      </c>
      <c r="H269" s="125">
        <v>1979</v>
      </c>
      <c r="I269" s="125">
        <f t="shared" si="10"/>
        <v>0</v>
      </c>
    </row>
    <row r="270" spans="1:9" hidden="1" x14ac:dyDescent="0.25">
      <c r="A270" s="70" t="s">
        <v>323</v>
      </c>
      <c r="B270" s="44" t="s">
        <v>324</v>
      </c>
      <c r="C270" s="116"/>
      <c r="D270" s="120">
        <v>0</v>
      </c>
      <c r="E270" s="120" t="s">
        <v>637</v>
      </c>
      <c r="F270" s="125">
        <v>0</v>
      </c>
      <c r="G270" s="125">
        <v>0</v>
      </c>
      <c r="H270" s="125">
        <v>1979</v>
      </c>
      <c r="I270" s="125">
        <f t="shared" si="10"/>
        <v>0</v>
      </c>
    </row>
    <row r="271" spans="1:9" hidden="1" x14ac:dyDescent="0.25">
      <c r="A271" s="70" t="s">
        <v>325</v>
      </c>
      <c r="B271" s="44" t="s">
        <v>326</v>
      </c>
      <c r="C271" s="116"/>
      <c r="D271" s="120">
        <v>0</v>
      </c>
      <c r="E271" s="120" t="s">
        <v>637</v>
      </c>
      <c r="F271" s="125">
        <v>0</v>
      </c>
      <c r="G271" s="125">
        <v>0</v>
      </c>
      <c r="H271" s="125">
        <v>1979</v>
      </c>
      <c r="I271" s="125">
        <f t="shared" si="10"/>
        <v>0</v>
      </c>
    </row>
    <row r="272" spans="1:9" hidden="1" x14ac:dyDescent="0.25">
      <c r="A272" s="70" t="s">
        <v>327</v>
      </c>
      <c r="B272" s="44" t="s">
        <v>328</v>
      </c>
      <c r="C272" s="116"/>
      <c r="D272" s="120">
        <v>0</v>
      </c>
      <c r="E272" s="120" t="s">
        <v>637</v>
      </c>
      <c r="F272" s="125">
        <v>0</v>
      </c>
      <c r="G272" s="125">
        <v>0</v>
      </c>
      <c r="H272" s="125">
        <v>1979</v>
      </c>
      <c r="I272" s="125">
        <f t="shared" si="10"/>
        <v>0</v>
      </c>
    </row>
    <row r="273" spans="1:12" hidden="1" x14ac:dyDescent="0.25">
      <c r="A273" s="70" t="s">
        <v>329</v>
      </c>
      <c r="B273" s="44" t="s">
        <v>330</v>
      </c>
      <c r="C273" s="116"/>
      <c r="D273" s="120">
        <v>0</v>
      </c>
      <c r="E273" s="120" t="s">
        <v>637</v>
      </c>
      <c r="F273" s="125">
        <v>0</v>
      </c>
      <c r="G273" s="125">
        <v>0</v>
      </c>
      <c r="H273" s="125">
        <v>1979</v>
      </c>
      <c r="I273" s="125">
        <f t="shared" si="10"/>
        <v>0</v>
      </c>
    </row>
    <row r="274" spans="1:12" hidden="1" x14ac:dyDescent="0.25">
      <c r="A274" s="70" t="s">
        <v>331</v>
      </c>
      <c r="B274" s="44" t="s">
        <v>332</v>
      </c>
      <c r="C274" s="116"/>
      <c r="D274" s="120">
        <v>0</v>
      </c>
      <c r="E274" s="120" t="s">
        <v>637</v>
      </c>
      <c r="F274" s="125">
        <v>0</v>
      </c>
      <c r="G274" s="125">
        <v>0</v>
      </c>
      <c r="H274" s="125">
        <v>1979</v>
      </c>
      <c r="I274" s="125">
        <f t="shared" si="10"/>
        <v>0</v>
      </c>
    </row>
    <row r="275" spans="1:12" hidden="1" x14ac:dyDescent="0.25">
      <c r="A275" s="70" t="s">
        <v>333</v>
      </c>
      <c r="B275" s="44" t="s">
        <v>334</v>
      </c>
      <c r="C275" s="116"/>
      <c r="D275" s="120">
        <v>0</v>
      </c>
      <c r="E275" s="120" t="s">
        <v>637</v>
      </c>
      <c r="F275" s="125">
        <v>0</v>
      </c>
      <c r="G275" s="125">
        <v>0</v>
      </c>
      <c r="H275" s="125">
        <v>1979</v>
      </c>
      <c r="I275" s="125">
        <f t="shared" si="10"/>
        <v>0</v>
      </c>
    </row>
    <row r="276" spans="1:12" ht="30" hidden="1" x14ac:dyDescent="0.25">
      <c r="A276" s="70" t="s">
        <v>335</v>
      </c>
      <c r="B276" s="44" t="s">
        <v>221</v>
      </c>
      <c r="C276" s="116"/>
      <c r="D276" s="120">
        <v>0</v>
      </c>
      <c r="E276" s="120" t="s">
        <v>637</v>
      </c>
      <c r="F276" s="125">
        <v>0</v>
      </c>
      <c r="G276" s="125">
        <v>0</v>
      </c>
      <c r="H276" s="125">
        <v>1979</v>
      </c>
      <c r="I276" s="125">
        <f t="shared" si="10"/>
        <v>0</v>
      </c>
    </row>
    <row r="277" spans="1:12" ht="60" x14ac:dyDescent="0.25">
      <c r="A277" s="158" t="s">
        <v>336</v>
      </c>
      <c r="B277" s="156" t="s">
        <v>154</v>
      </c>
      <c r="C277" s="160" t="s">
        <v>759</v>
      </c>
      <c r="D277" s="120">
        <v>426</v>
      </c>
      <c r="E277" s="120" t="s">
        <v>637</v>
      </c>
      <c r="F277" s="125">
        <v>75.180000000000007</v>
      </c>
      <c r="G277" s="125">
        <v>32026.05</v>
      </c>
      <c r="H277" s="125">
        <v>1979</v>
      </c>
      <c r="I277" s="125">
        <f>G277/H277</f>
        <v>16.182945932289034</v>
      </c>
      <c r="K277" s="190" t="s">
        <v>760</v>
      </c>
      <c r="L277" s="177"/>
    </row>
    <row r="278" spans="1:12" ht="30" hidden="1" x14ac:dyDescent="0.25">
      <c r="A278" s="70" t="s">
        <v>337</v>
      </c>
      <c r="B278" s="44" t="s">
        <v>219</v>
      </c>
      <c r="C278" s="116"/>
      <c r="D278" s="120">
        <v>0</v>
      </c>
      <c r="E278" s="120" t="s">
        <v>637</v>
      </c>
      <c r="F278" s="125">
        <v>0</v>
      </c>
      <c r="G278" s="125">
        <v>0</v>
      </c>
      <c r="H278" s="125">
        <v>1979</v>
      </c>
      <c r="I278" s="125">
        <f t="shared" ref="I278" si="11">G278/H278</f>
        <v>0</v>
      </c>
    </row>
    <row r="279" spans="1:12" ht="30" hidden="1" x14ac:dyDescent="0.25">
      <c r="A279" s="39" t="s">
        <v>338</v>
      </c>
      <c r="B279" s="40" t="s">
        <v>150</v>
      </c>
      <c r="C279" s="154" t="s">
        <v>519</v>
      </c>
      <c r="D279" s="120">
        <v>0</v>
      </c>
      <c r="E279" s="120" t="s">
        <v>637</v>
      </c>
      <c r="F279" s="125">
        <v>0</v>
      </c>
      <c r="G279" s="125">
        <v>0</v>
      </c>
      <c r="H279" s="125">
        <v>1979</v>
      </c>
      <c r="I279" s="118">
        <f>G279/H279</f>
        <v>0</v>
      </c>
    </row>
    <row r="280" spans="1:12" ht="30" hidden="1" x14ac:dyDescent="0.25">
      <c r="A280" s="70" t="s">
        <v>339</v>
      </c>
      <c r="B280" s="44" t="s">
        <v>152</v>
      </c>
      <c r="C280" s="116"/>
      <c r="D280" s="120">
        <v>0</v>
      </c>
      <c r="E280" s="120" t="s">
        <v>637</v>
      </c>
      <c r="F280" s="125">
        <v>0</v>
      </c>
      <c r="G280" s="125">
        <v>0</v>
      </c>
      <c r="H280" s="125">
        <v>1979</v>
      </c>
      <c r="I280" s="125">
        <f t="shared" ref="I280" si="12">G280/H280</f>
        <v>0</v>
      </c>
    </row>
    <row r="281" spans="1:12" hidden="1" x14ac:dyDescent="0.25">
      <c r="A281" s="70" t="s">
        <v>340</v>
      </c>
      <c r="B281" s="34" t="s">
        <v>96</v>
      </c>
      <c r="C281" s="102" t="s">
        <v>501</v>
      </c>
      <c r="D281" s="98" t="s">
        <v>501</v>
      </c>
      <c r="E281" s="98" t="s">
        <v>501</v>
      </c>
      <c r="F281" s="98" t="s">
        <v>501</v>
      </c>
      <c r="G281" s="98" t="s">
        <v>501</v>
      </c>
      <c r="H281" s="98" t="s">
        <v>501</v>
      </c>
      <c r="I281" s="98" t="s">
        <v>501</v>
      </c>
    </row>
    <row r="282" spans="1:12" ht="60" hidden="1" x14ac:dyDescent="0.25">
      <c r="A282" s="70" t="s">
        <v>341</v>
      </c>
      <c r="B282" s="44" t="s">
        <v>169</v>
      </c>
      <c r="C282" s="116"/>
      <c r="D282" s="120">
        <v>0</v>
      </c>
      <c r="E282" s="120" t="s">
        <v>637</v>
      </c>
      <c r="F282" s="125">
        <v>0</v>
      </c>
      <c r="G282" s="125">
        <v>0</v>
      </c>
      <c r="H282" s="125">
        <v>1979</v>
      </c>
      <c r="I282" s="125">
        <f t="shared" ref="I282:I285" si="13">G282/H282</f>
        <v>0</v>
      </c>
    </row>
    <row r="283" spans="1:12" hidden="1" x14ac:dyDescent="0.25">
      <c r="A283" s="70" t="s">
        <v>97</v>
      </c>
      <c r="B283" s="44" t="s">
        <v>67</v>
      </c>
      <c r="C283" s="116"/>
      <c r="D283" s="120">
        <v>0</v>
      </c>
      <c r="E283" s="120" t="s">
        <v>637</v>
      </c>
      <c r="F283" s="125">
        <v>0</v>
      </c>
      <c r="G283" s="125">
        <v>0</v>
      </c>
      <c r="H283" s="125">
        <v>1979</v>
      </c>
      <c r="I283" s="125">
        <f t="shared" si="13"/>
        <v>0</v>
      </c>
    </row>
    <row r="284" spans="1:12" hidden="1" x14ac:dyDescent="0.25">
      <c r="A284" s="70" t="s">
        <v>342</v>
      </c>
      <c r="B284" s="44" t="s">
        <v>227</v>
      </c>
      <c r="C284" s="116"/>
      <c r="D284" s="120">
        <v>0</v>
      </c>
      <c r="E284" s="120" t="s">
        <v>637</v>
      </c>
      <c r="F284" s="125">
        <v>0</v>
      </c>
      <c r="G284" s="125">
        <v>0</v>
      </c>
      <c r="H284" s="125">
        <v>1979</v>
      </c>
      <c r="I284" s="125">
        <f t="shared" si="13"/>
        <v>0</v>
      </c>
    </row>
    <row r="285" spans="1:12" hidden="1" x14ac:dyDescent="0.25">
      <c r="A285" s="70" t="s">
        <v>343</v>
      </c>
      <c r="B285" s="44" t="s">
        <v>229</v>
      </c>
      <c r="C285" s="116"/>
      <c r="D285" s="120">
        <v>0</v>
      </c>
      <c r="E285" s="120" t="s">
        <v>637</v>
      </c>
      <c r="F285" s="125">
        <v>0</v>
      </c>
      <c r="G285" s="125">
        <v>0</v>
      </c>
      <c r="H285" s="125">
        <v>1979</v>
      </c>
      <c r="I285" s="125">
        <f t="shared" si="13"/>
        <v>0</v>
      </c>
    </row>
    <row r="286" spans="1:12" hidden="1" x14ac:dyDescent="0.25">
      <c r="A286" s="70" t="s">
        <v>344</v>
      </c>
      <c r="B286" s="34" t="s">
        <v>42</v>
      </c>
      <c r="C286" s="102" t="s">
        <v>501</v>
      </c>
      <c r="D286" s="98" t="s">
        <v>501</v>
      </c>
      <c r="E286" s="98" t="s">
        <v>501</v>
      </c>
      <c r="F286" s="98" t="s">
        <v>501</v>
      </c>
      <c r="G286" s="98" t="s">
        <v>501</v>
      </c>
      <c r="H286" s="98" t="s">
        <v>501</v>
      </c>
      <c r="I286" s="98" t="s">
        <v>501</v>
      </c>
    </row>
    <row r="287" spans="1:12" hidden="1" x14ac:dyDescent="0.25">
      <c r="A287" s="70" t="s">
        <v>345</v>
      </c>
      <c r="B287" s="44" t="s">
        <v>231</v>
      </c>
      <c r="C287" s="116"/>
      <c r="D287" s="120">
        <v>0</v>
      </c>
      <c r="E287" s="120" t="s">
        <v>637</v>
      </c>
      <c r="F287" s="125">
        <v>0</v>
      </c>
      <c r="G287" s="125">
        <v>0</v>
      </c>
      <c r="H287" s="125">
        <v>1979</v>
      </c>
      <c r="I287" s="125">
        <f t="shared" ref="I287:I291" si="14">G287/H287</f>
        <v>0</v>
      </c>
    </row>
    <row r="288" spans="1:12" hidden="1" x14ac:dyDescent="0.25">
      <c r="A288" s="70" t="s">
        <v>98</v>
      </c>
      <c r="B288" s="44" t="s">
        <v>181</v>
      </c>
      <c r="C288" s="116"/>
      <c r="D288" s="120">
        <v>0</v>
      </c>
      <c r="E288" s="120" t="s">
        <v>637</v>
      </c>
      <c r="F288" s="125">
        <v>0</v>
      </c>
      <c r="G288" s="125">
        <v>0</v>
      </c>
      <c r="H288" s="125">
        <v>1979</v>
      </c>
      <c r="I288" s="125">
        <f t="shared" si="14"/>
        <v>0</v>
      </c>
    </row>
    <row r="289" spans="1:9" hidden="1" x14ac:dyDescent="0.25">
      <c r="A289" s="70" t="s">
        <v>346</v>
      </c>
      <c r="B289" s="44" t="s">
        <v>182</v>
      </c>
      <c r="C289" s="116"/>
      <c r="D289" s="120">
        <v>0</v>
      </c>
      <c r="E289" s="120" t="s">
        <v>637</v>
      </c>
      <c r="F289" s="125">
        <v>0</v>
      </c>
      <c r="G289" s="125">
        <v>0</v>
      </c>
      <c r="H289" s="125">
        <v>1979</v>
      </c>
      <c r="I289" s="125">
        <f t="shared" si="14"/>
        <v>0</v>
      </c>
    </row>
    <row r="290" spans="1:9" hidden="1" x14ac:dyDescent="0.25">
      <c r="A290" s="70" t="s">
        <v>347</v>
      </c>
      <c r="B290" s="44" t="s">
        <v>183</v>
      </c>
      <c r="C290" s="116"/>
      <c r="D290" s="120">
        <v>0</v>
      </c>
      <c r="E290" s="120" t="s">
        <v>637</v>
      </c>
      <c r="F290" s="125">
        <v>0</v>
      </c>
      <c r="G290" s="125">
        <v>0</v>
      </c>
      <c r="H290" s="125">
        <v>1979</v>
      </c>
      <c r="I290" s="125">
        <f t="shared" si="14"/>
        <v>0</v>
      </c>
    </row>
    <row r="291" spans="1:9" hidden="1" x14ac:dyDescent="0.25">
      <c r="A291" s="70" t="s">
        <v>348</v>
      </c>
      <c r="B291" s="44" t="s">
        <v>236</v>
      </c>
      <c r="C291" s="116"/>
      <c r="D291" s="120">
        <v>0</v>
      </c>
      <c r="E291" s="120" t="s">
        <v>637</v>
      </c>
      <c r="F291" s="125">
        <v>0</v>
      </c>
      <c r="G291" s="125">
        <v>0</v>
      </c>
      <c r="H291" s="125">
        <v>1979</v>
      </c>
      <c r="I291" s="125">
        <f t="shared" si="14"/>
        <v>0</v>
      </c>
    </row>
    <row r="292" spans="1:9" hidden="1" x14ac:dyDescent="0.25">
      <c r="A292" s="70" t="s">
        <v>349</v>
      </c>
      <c r="B292" s="34" t="s">
        <v>238</v>
      </c>
      <c r="C292" s="102" t="s">
        <v>501</v>
      </c>
      <c r="D292" s="98" t="s">
        <v>501</v>
      </c>
      <c r="E292" s="98" t="s">
        <v>501</v>
      </c>
      <c r="F292" s="98" t="s">
        <v>501</v>
      </c>
      <c r="G292" s="98" t="s">
        <v>501</v>
      </c>
      <c r="H292" s="98" t="s">
        <v>501</v>
      </c>
      <c r="I292" s="98" t="s">
        <v>501</v>
      </c>
    </row>
    <row r="293" spans="1:9" hidden="1" x14ac:dyDescent="0.25">
      <c r="A293" s="70" t="s">
        <v>350</v>
      </c>
      <c r="B293" s="44" t="s">
        <v>240</v>
      </c>
      <c r="C293" s="116"/>
      <c r="D293" s="120">
        <v>0</v>
      </c>
      <c r="E293" s="120" t="s">
        <v>637</v>
      </c>
      <c r="F293" s="125">
        <v>0</v>
      </c>
      <c r="G293" s="125">
        <v>0</v>
      </c>
      <c r="H293" s="125">
        <v>1979</v>
      </c>
      <c r="I293" s="125">
        <f t="shared" ref="I293:I294" si="15">G293/H293</f>
        <v>0</v>
      </c>
    </row>
    <row r="294" spans="1:9" hidden="1" x14ac:dyDescent="0.25">
      <c r="A294" s="70" t="s">
        <v>351</v>
      </c>
      <c r="B294" s="44" t="s">
        <v>244</v>
      </c>
      <c r="C294" s="116"/>
      <c r="D294" s="120">
        <v>0</v>
      </c>
      <c r="E294" s="120" t="s">
        <v>637</v>
      </c>
      <c r="F294" s="125">
        <v>0</v>
      </c>
      <c r="G294" s="125">
        <v>0</v>
      </c>
      <c r="H294" s="125">
        <v>1979</v>
      </c>
      <c r="I294" s="125">
        <f t="shared" si="15"/>
        <v>0</v>
      </c>
    </row>
    <row r="295" spans="1:9" hidden="1" x14ac:dyDescent="0.25">
      <c r="A295" s="70" t="s">
        <v>352</v>
      </c>
      <c r="B295" s="34" t="s">
        <v>171</v>
      </c>
      <c r="C295" s="102" t="s">
        <v>501</v>
      </c>
      <c r="D295" s="98" t="s">
        <v>501</v>
      </c>
      <c r="E295" s="98" t="s">
        <v>501</v>
      </c>
      <c r="F295" s="98" t="s">
        <v>501</v>
      </c>
      <c r="G295" s="98" t="s">
        <v>501</v>
      </c>
      <c r="H295" s="98" t="s">
        <v>501</v>
      </c>
      <c r="I295" s="98" t="s">
        <v>501</v>
      </c>
    </row>
    <row r="296" spans="1:9" ht="30" hidden="1" x14ac:dyDescent="0.25">
      <c r="A296" s="70" t="s">
        <v>353</v>
      </c>
      <c r="B296" s="44" t="s">
        <v>173</v>
      </c>
      <c r="C296" s="116"/>
      <c r="D296" s="120">
        <v>0</v>
      </c>
      <c r="E296" s="120" t="s">
        <v>637</v>
      </c>
      <c r="F296" s="125">
        <v>0</v>
      </c>
      <c r="G296" s="125">
        <v>0</v>
      </c>
      <c r="H296" s="125">
        <v>1979</v>
      </c>
      <c r="I296" s="125">
        <f t="shared" ref="I296:I297" si="16">G296/H296</f>
        <v>0</v>
      </c>
    </row>
    <row r="297" spans="1:9" ht="45" hidden="1" x14ac:dyDescent="0.25">
      <c r="A297" s="70" t="s">
        <v>354</v>
      </c>
      <c r="B297" s="44" t="s">
        <v>175</v>
      </c>
      <c r="C297" s="116"/>
      <c r="D297" s="120">
        <v>0</v>
      </c>
      <c r="E297" s="120" t="s">
        <v>637</v>
      </c>
      <c r="F297" s="125">
        <v>0</v>
      </c>
      <c r="G297" s="125">
        <v>0</v>
      </c>
      <c r="H297" s="125">
        <v>1979</v>
      </c>
      <c r="I297" s="125">
        <f t="shared" si="16"/>
        <v>0</v>
      </c>
    </row>
    <row r="298" spans="1:9" ht="45" hidden="1" x14ac:dyDescent="0.25">
      <c r="A298" s="70" t="s">
        <v>355</v>
      </c>
      <c r="B298" s="34" t="s">
        <v>99</v>
      </c>
      <c r="C298" s="102" t="s">
        <v>501</v>
      </c>
      <c r="D298" s="98" t="s">
        <v>501</v>
      </c>
      <c r="E298" s="98" t="s">
        <v>501</v>
      </c>
      <c r="F298" s="98" t="s">
        <v>501</v>
      </c>
      <c r="G298" s="98" t="s">
        <v>501</v>
      </c>
      <c r="H298" s="98" t="s">
        <v>501</v>
      </c>
      <c r="I298" s="98" t="s">
        <v>501</v>
      </c>
    </row>
    <row r="299" spans="1:9" ht="45" hidden="1" x14ac:dyDescent="0.25">
      <c r="A299" s="70" t="s">
        <v>485</v>
      </c>
      <c r="B299" s="40" t="s">
        <v>484</v>
      </c>
      <c r="C299" s="116"/>
      <c r="D299" s="120">
        <v>0</v>
      </c>
      <c r="E299" s="120" t="s">
        <v>637</v>
      </c>
      <c r="F299" s="125">
        <v>0</v>
      </c>
      <c r="G299" s="125">
        <v>0</v>
      </c>
      <c r="H299" s="125">
        <v>1979</v>
      </c>
      <c r="I299" s="125">
        <f t="shared" ref="I299:I304" si="17">G299/H299</f>
        <v>0</v>
      </c>
    </row>
    <row r="300" spans="1:9" ht="60" hidden="1" x14ac:dyDescent="0.25">
      <c r="A300" s="70" t="s">
        <v>356</v>
      </c>
      <c r="B300" s="44" t="s">
        <v>253</v>
      </c>
      <c r="C300" s="116"/>
      <c r="D300" s="120">
        <v>0</v>
      </c>
      <c r="E300" s="120" t="s">
        <v>637</v>
      </c>
      <c r="F300" s="125">
        <v>0</v>
      </c>
      <c r="G300" s="125">
        <v>0</v>
      </c>
      <c r="H300" s="125">
        <v>1979</v>
      </c>
      <c r="I300" s="125">
        <f t="shared" si="17"/>
        <v>0</v>
      </c>
    </row>
    <row r="301" spans="1:9" ht="75" hidden="1" x14ac:dyDescent="0.25">
      <c r="A301" s="70" t="s">
        <v>357</v>
      </c>
      <c r="B301" s="44" t="s">
        <v>180</v>
      </c>
      <c r="C301" s="116"/>
      <c r="D301" s="120">
        <v>0</v>
      </c>
      <c r="E301" s="120" t="s">
        <v>637</v>
      </c>
      <c r="F301" s="125">
        <v>0</v>
      </c>
      <c r="G301" s="125">
        <v>0</v>
      </c>
      <c r="H301" s="125">
        <v>1979</v>
      </c>
      <c r="I301" s="125">
        <f t="shared" si="17"/>
        <v>0</v>
      </c>
    </row>
    <row r="302" spans="1:9" ht="30" hidden="1" x14ac:dyDescent="0.25">
      <c r="A302" s="70" t="s">
        <v>358</v>
      </c>
      <c r="B302" s="44" t="s">
        <v>258</v>
      </c>
      <c r="C302" s="116"/>
      <c r="D302" s="120">
        <v>0</v>
      </c>
      <c r="E302" s="120" t="s">
        <v>637</v>
      </c>
      <c r="F302" s="125">
        <v>0</v>
      </c>
      <c r="G302" s="125">
        <v>0</v>
      </c>
      <c r="H302" s="125">
        <v>1979</v>
      </c>
      <c r="I302" s="125">
        <f t="shared" si="17"/>
        <v>0</v>
      </c>
    </row>
    <row r="303" spans="1:9" ht="60" hidden="1" x14ac:dyDescent="0.25">
      <c r="A303" s="70" t="s">
        <v>359</v>
      </c>
      <c r="B303" s="44" t="s">
        <v>360</v>
      </c>
      <c r="C303" s="116"/>
      <c r="D303" s="120">
        <v>0</v>
      </c>
      <c r="E303" s="120" t="s">
        <v>637</v>
      </c>
      <c r="F303" s="125">
        <v>0</v>
      </c>
      <c r="G303" s="125">
        <v>0</v>
      </c>
      <c r="H303" s="125">
        <v>1979</v>
      </c>
      <c r="I303" s="125">
        <f t="shared" si="17"/>
        <v>0</v>
      </c>
    </row>
    <row r="304" spans="1:9" ht="30" hidden="1" x14ac:dyDescent="0.25">
      <c r="A304" s="70" t="s">
        <v>361</v>
      </c>
      <c r="B304" s="44" t="s">
        <v>260</v>
      </c>
      <c r="C304" s="116"/>
      <c r="D304" s="120">
        <v>0</v>
      </c>
      <c r="E304" s="120" t="s">
        <v>637</v>
      </c>
      <c r="F304" s="125">
        <v>0</v>
      </c>
      <c r="G304" s="125">
        <v>0</v>
      </c>
      <c r="H304" s="125">
        <v>1979</v>
      </c>
      <c r="I304" s="125">
        <f t="shared" si="17"/>
        <v>0</v>
      </c>
    </row>
  </sheetData>
  <autoFilter ref="A6:I304">
    <filterColumn colId="1">
      <colorFilter dxfId="5"/>
    </filterColumn>
  </autoFilter>
  <mergeCells count="16">
    <mergeCell ref="K6:K7"/>
    <mergeCell ref="L6:L7"/>
    <mergeCell ref="M6:M7"/>
    <mergeCell ref="N6:N7"/>
    <mergeCell ref="K80:K81"/>
    <mergeCell ref="L80:L81"/>
    <mergeCell ref="M80:M81"/>
    <mergeCell ref="N80:N81"/>
    <mergeCell ref="B2:J2"/>
    <mergeCell ref="A4:A5"/>
    <mergeCell ref="B4:B5"/>
    <mergeCell ref="C4:C5"/>
    <mergeCell ref="D4:D5"/>
    <mergeCell ref="E4:E5"/>
    <mergeCell ref="F4:F5"/>
    <mergeCell ref="H4:H5"/>
  </mergeCells>
  <pageMargins left="0.24" right="0.16" top="0.75" bottom="0.46" header="0.3" footer="0.3"/>
  <pageSetup paperSize="9" scale="6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FFFF00"/>
    <pageSetUpPr fitToPage="1"/>
  </sheetPr>
  <dimension ref="A2:K304"/>
  <sheetViews>
    <sheetView workbookViewId="0">
      <pane ySplit="6" topLeftCell="A7" activePane="bottomLeft" state="frozen"/>
      <selection pane="bottomLeft" sqref="A1:G277"/>
    </sheetView>
  </sheetViews>
  <sheetFormatPr defaultRowHeight="15" x14ac:dyDescent="0.25"/>
  <cols>
    <col min="1" max="1" width="7.28515625" style="25" customWidth="1"/>
    <col min="2" max="2" width="54.85546875" style="25" customWidth="1"/>
    <col min="3" max="3" width="19.42578125" style="68" customWidth="1"/>
    <col min="4" max="4" width="21.28515625" style="109" customWidth="1"/>
    <col min="5" max="5" width="21.7109375" style="109" customWidth="1"/>
    <col min="6" max="6" width="27" style="109" customWidth="1"/>
    <col min="7" max="7" width="13.28515625" style="25" customWidth="1"/>
    <col min="8" max="9" width="10.42578125" style="25" customWidth="1"/>
    <col min="10" max="10" width="14.7109375" style="25" customWidth="1"/>
    <col min="11" max="11" width="14" style="25" customWidth="1"/>
    <col min="12" max="12" width="10.42578125" style="25" customWidth="1"/>
    <col min="13" max="256" width="9.140625" style="25"/>
    <col min="257" max="257" width="7.28515625" style="25" customWidth="1"/>
    <col min="258" max="258" width="29.5703125" style="25" customWidth="1"/>
    <col min="259" max="259" width="23.140625" style="25" customWidth="1"/>
    <col min="260" max="260" width="21.28515625" style="25" customWidth="1"/>
    <col min="261" max="261" width="14.7109375" style="25" customWidth="1"/>
    <col min="262" max="262" width="17" style="25" customWidth="1"/>
    <col min="263" max="512" width="9.140625" style="25"/>
    <col min="513" max="513" width="7.28515625" style="25" customWidth="1"/>
    <col min="514" max="514" width="29.5703125" style="25" customWidth="1"/>
    <col min="515" max="515" width="23.140625" style="25" customWidth="1"/>
    <col min="516" max="516" width="21.28515625" style="25" customWidth="1"/>
    <col min="517" max="517" width="14.7109375" style="25" customWidth="1"/>
    <col min="518" max="518" width="17" style="25" customWidth="1"/>
    <col min="519" max="768" width="9.140625" style="25"/>
    <col min="769" max="769" width="7.28515625" style="25" customWidth="1"/>
    <col min="770" max="770" width="29.5703125" style="25" customWidth="1"/>
    <col min="771" max="771" width="23.140625" style="25" customWidth="1"/>
    <col min="772" max="772" width="21.28515625" style="25" customWidth="1"/>
    <col min="773" max="773" width="14.7109375" style="25" customWidth="1"/>
    <col min="774" max="774" width="17" style="25" customWidth="1"/>
    <col min="775" max="1024" width="9.140625" style="25"/>
    <col min="1025" max="1025" width="7.28515625" style="25" customWidth="1"/>
    <col min="1026" max="1026" width="29.5703125" style="25" customWidth="1"/>
    <col min="1027" max="1027" width="23.140625" style="25" customWidth="1"/>
    <col min="1028" max="1028" width="21.28515625" style="25" customWidth="1"/>
    <col min="1029" max="1029" width="14.7109375" style="25" customWidth="1"/>
    <col min="1030" max="1030" width="17" style="25" customWidth="1"/>
    <col min="1031" max="1280" width="9.140625" style="25"/>
    <col min="1281" max="1281" width="7.28515625" style="25" customWidth="1"/>
    <col min="1282" max="1282" width="29.5703125" style="25" customWidth="1"/>
    <col min="1283" max="1283" width="23.140625" style="25" customWidth="1"/>
    <col min="1284" max="1284" width="21.28515625" style="25" customWidth="1"/>
    <col min="1285" max="1285" width="14.7109375" style="25" customWidth="1"/>
    <col min="1286" max="1286" width="17" style="25" customWidth="1"/>
    <col min="1287" max="1536" width="9.140625" style="25"/>
    <col min="1537" max="1537" width="7.28515625" style="25" customWidth="1"/>
    <col min="1538" max="1538" width="29.5703125" style="25" customWidth="1"/>
    <col min="1539" max="1539" width="23.140625" style="25" customWidth="1"/>
    <col min="1540" max="1540" width="21.28515625" style="25" customWidth="1"/>
    <col min="1541" max="1541" width="14.7109375" style="25" customWidth="1"/>
    <col min="1542" max="1542" width="17" style="25" customWidth="1"/>
    <col min="1543" max="1792" width="9.140625" style="25"/>
    <col min="1793" max="1793" width="7.28515625" style="25" customWidth="1"/>
    <col min="1794" max="1794" width="29.5703125" style="25" customWidth="1"/>
    <col min="1795" max="1795" width="23.140625" style="25" customWidth="1"/>
    <col min="1796" max="1796" width="21.28515625" style="25" customWidth="1"/>
    <col min="1797" max="1797" width="14.7109375" style="25" customWidth="1"/>
    <col min="1798" max="1798" width="17" style="25" customWidth="1"/>
    <col min="1799" max="2048" width="9.140625" style="25"/>
    <col min="2049" max="2049" width="7.28515625" style="25" customWidth="1"/>
    <col min="2050" max="2050" width="29.5703125" style="25" customWidth="1"/>
    <col min="2051" max="2051" width="23.140625" style="25" customWidth="1"/>
    <col min="2052" max="2052" width="21.28515625" style="25" customWidth="1"/>
    <col min="2053" max="2053" width="14.7109375" style="25" customWidth="1"/>
    <col min="2054" max="2054" width="17" style="25" customWidth="1"/>
    <col min="2055" max="2304" width="9.140625" style="25"/>
    <col min="2305" max="2305" width="7.28515625" style="25" customWidth="1"/>
    <col min="2306" max="2306" width="29.5703125" style="25" customWidth="1"/>
    <col min="2307" max="2307" width="23.140625" style="25" customWidth="1"/>
    <col min="2308" max="2308" width="21.28515625" style="25" customWidth="1"/>
    <col min="2309" max="2309" width="14.7109375" style="25" customWidth="1"/>
    <col min="2310" max="2310" width="17" style="25" customWidth="1"/>
    <col min="2311" max="2560" width="9.140625" style="25"/>
    <col min="2561" max="2561" width="7.28515625" style="25" customWidth="1"/>
    <col min="2562" max="2562" width="29.5703125" style="25" customWidth="1"/>
    <col min="2563" max="2563" width="23.140625" style="25" customWidth="1"/>
    <col min="2564" max="2564" width="21.28515625" style="25" customWidth="1"/>
    <col min="2565" max="2565" width="14.7109375" style="25" customWidth="1"/>
    <col min="2566" max="2566" width="17" style="25" customWidth="1"/>
    <col min="2567" max="2816" width="9.140625" style="25"/>
    <col min="2817" max="2817" width="7.28515625" style="25" customWidth="1"/>
    <col min="2818" max="2818" width="29.5703125" style="25" customWidth="1"/>
    <col min="2819" max="2819" width="23.140625" style="25" customWidth="1"/>
    <col min="2820" max="2820" width="21.28515625" style="25" customWidth="1"/>
    <col min="2821" max="2821" width="14.7109375" style="25" customWidth="1"/>
    <col min="2822" max="2822" width="17" style="25" customWidth="1"/>
    <col min="2823" max="3072" width="9.140625" style="25"/>
    <col min="3073" max="3073" width="7.28515625" style="25" customWidth="1"/>
    <col min="3074" max="3074" width="29.5703125" style="25" customWidth="1"/>
    <col min="3075" max="3075" width="23.140625" style="25" customWidth="1"/>
    <col min="3076" max="3076" width="21.28515625" style="25" customWidth="1"/>
    <col min="3077" max="3077" width="14.7109375" style="25" customWidth="1"/>
    <col min="3078" max="3078" width="17" style="25" customWidth="1"/>
    <col min="3079" max="3328" width="9.140625" style="25"/>
    <col min="3329" max="3329" width="7.28515625" style="25" customWidth="1"/>
    <col min="3330" max="3330" width="29.5703125" style="25" customWidth="1"/>
    <col min="3331" max="3331" width="23.140625" style="25" customWidth="1"/>
    <col min="3332" max="3332" width="21.28515625" style="25" customWidth="1"/>
    <col min="3333" max="3333" width="14.7109375" style="25" customWidth="1"/>
    <col min="3334" max="3334" width="17" style="25" customWidth="1"/>
    <col min="3335" max="3584" width="9.140625" style="25"/>
    <col min="3585" max="3585" width="7.28515625" style="25" customWidth="1"/>
    <col min="3586" max="3586" width="29.5703125" style="25" customWidth="1"/>
    <col min="3587" max="3587" width="23.140625" style="25" customWidth="1"/>
    <col min="3588" max="3588" width="21.28515625" style="25" customWidth="1"/>
    <col min="3589" max="3589" width="14.7109375" style="25" customWidth="1"/>
    <col min="3590" max="3590" width="17" style="25" customWidth="1"/>
    <col min="3591" max="3840" width="9.140625" style="25"/>
    <col min="3841" max="3841" width="7.28515625" style="25" customWidth="1"/>
    <col min="3842" max="3842" width="29.5703125" style="25" customWidth="1"/>
    <col min="3843" max="3843" width="23.140625" style="25" customWidth="1"/>
    <col min="3844" max="3844" width="21.28515625" style="25" customWidth="1"/>
    <col min="3845" max="3845" width="14.7109375" style="25" customWidth="1"/>
    <col min="3846" max="3846" width="17" style="25" customWidth="1"/>
    <col min="3847" max="4096" width="9.140625" style="25"/>
    <col min="4097" max="4097" width="7.28515625" style="25" customWidth="1"/>
    <col min="4098" max="4098" width="29.5703125" style="25" customWidth="1"/>
    <col min="4099" max="4099" width="23.140625" style="25" customWidth="1"/>
    <col min="4100" max="4100" width="21.28515625" style="25" customWidth="1"/>
    <col min="4101" max="4101" width="14.7109375" style="25" customWidth="1"/>
    <col min="4102" max="4102" width="17" style="25" customWidth="1"/>
    <col min="4103" max="4352" width="9.140625" style="25"/>
    <col min="4353" max="4353" width="7.28515625" style="25" customWidth="1"/>
    <col min="4354" max="4354" width="29.5703125" style="25" customWidth="1"/>
    <col min="4355" max="4355" width="23.140625" style="25" customWidth="1"/>
    <col min="4356" max="4356" width="21.28515625" style="25" customWidth="1"/>
    <col min="4357" max="4357" width="14.7109375" style="25" customWidth="1"/>
    <col min="4358" max="4358" width="17" style="25" customWidth="1"/>
    <col min="4359" max="4608" width="9.140625" style="25"/>
    <col min="4609" max="4609" width="7.28515625" style="25" customWidth="1"/>
    <col min="4610" max="4610" width="29.5703125" style="25" customWidth="1"/>
    <col min="4611" max="4611" width="23.140625" style="25" customWidth="1"/>
    <col min="4612" max="4612" width="21.28515625" style="25" customWidth="1"/>
    <col min="4613" max="4613" width="14.7109375" style="25" customWidth="1"/>
    <col min="4614" max="4614" width="17" style="25" customWidth="1"/>
    <col min="4615" max="4864" width="9.140625" style="25"/>
    <col min="4865" max="4865" width="7.28515625" style="25" customWidth="1"/>
    <col min="4866" max="4866" width="29.5703125" style="25" customWidth="1"/>
    <col min="4867" max="4867" width="23.140625" style="25" customWidth="1"/>
    <col min="4868" max="4868" width="21.28515625" style="25" customWidth="1"/>
    <col min="4869" max="4869" width="14.7109375" style="25" customWidth="1"/>
    <col min="4870" max="4870" width="17" style="25" customWidth="1"/>
    <col min="4871" max="5120" width="9.140625" style="25"/>
    <col min="5121" max="5121" width="7.28515625" style="25" customWidth="1"/>
    <col min="5122" max="5122" width="29.5703125" style="25" customWidth="1"/>
    <col min="5123" max="5123" width="23.140625" style="25" customWidth="1"/>
    <col min="5124" max="5124" width="21.28515625" style="25" customWidth="1"/>
    <col min="5125" max="5125" width="14.7109375" style="25" customWidth="1"/>
    <col min="5126" max="5126" width="17" style="25" customWidth="1"/>
    <col min="5127" max="5376" width="9.140625" style="25"/>
    <col min="5377" max="5377" width="7.28515625" style="25" customWidth="1"/>
    <col min="5378" max="5378" width="29.5703125" style="25" customWidth="1"/>
    <col min="5379" max="5379" width="23.140625" style="25" customWidth="1"/>
    <col min="5380" max="5380" width="21.28515625" style="25" customWidth="1"/>
    <col min="5381" max="5381" width="14.7109375" style="25" customWidth="1"/>
    <col min="5382" max="5382" width="17" style="25" customWidth="1"/>
    <col min="5383" max="5632" width="9.140625" style="25"/>
    <col min="5633" max="5633" width="7.28515625" style="25" customWidth="1"/>
    <col min="5634" max="5634" width="29.5703125" style="25" customWidth="1"/>
    <col min="5635" max="5635" width="23.140625" style="25" customWidth="1"/>
    <col min="5636" max="5636" width="21.28515625" style="25" customWidth="1"/>
    <col min="5637" max="5637" width="14.7109375" style="25" customWidth="1"/>
    <col min="5638" max="5638" width="17" style="25" customWidth="1"/>
    <col min="5639" max="5888" width="9.140625" style="25"/>
    <col min="5889" max="5889" width="7.28515625" style="25" customWidth="1"/>
    <col min="5890" max="5890" width="29.5703125" style="25" customWidth="1"/>
    <col min="5891" max="5891" width="23.140625" style="25" customWidth="1"/>
    <col min="5892" max="5892" width="21.28515625" style="25" customWidth="1"/>
    <col min="5893" max="5893" width="14.7109375" style="25" customWidth="1"/>
    <col min="5894" max="5894" width="17" style="25" customWidth="1"/>
    <col min="5895" max="6144" width="9.140625" style="25"/>
    <col min="6145" max="6145" width="7.28515625" style="25" customWidth="1"/>
    <col min="6146" max="6146" width="29.5703125" style="25" customWidth="1"/>
    <col min="6147" max="6147" width="23.140625" style="25" customWidth="1"/>
    <col min="6148" max="6148" width="21.28515625" style="25" customWidth="1"/>
    <col min="6149" max="6149" width="14.7109375" style="25" customWidth="1"/>
    <col min="6150" max="6150" width="17" style="25" customWidth="1"/>
    <col min="6151" max="6400" width="9.140625" style="25"/>
    <col min="6401" max="6401" width="7.28515625" style="25" customWidth="1"/>
    <col min="6402" max="6402" width="29.5703125" style="25" customWidth="1"/>
    <col min="6403" max="6403" width="23.140625" style="25" customWidth="1"/>
    <col min="6404" max="6404" width="21.28515625" style="25" customWidth="1"/>
    <col min="6405" max="6405" width="14.7109375" style="25" customWidth="1"/>
    <col min="6406" max="6406" width="17" style="25" customWidth="1"/>
    <col min="6407" max="6656" width="9.140625" style="25"/>
    <col min="6657" max="6657" width="7.28515625" style="25" customWidth="1"/>
    <col min="6658" max="6658" width="29.5703125" style="25" customWidth="1"/>
    <col min="6659" max="6659" width="23.140625" style="25" customWidth="1"/>
    <col min="6660" max="6660" width="21.28515625" style="25" customWidth="1"/>
    <col min="6661" max="6661" width="14.7109375" style="25" customWidth="1"/>
    <col min="6662" max="6662" width="17" style="25" customWidth="1"/>
    <col min="6663" max="6912" width="9.140625" style="25"/>
    <col min="6913" max="6913" width="7.28515625" style="25" customWidth="1"/>
    <col min="6914" max="6914" width="29.5703125" style="25" customWidth="1"/>
    <col min="6915" max="6915" width="23.140625" style="25" customWidth="1"/>
    <col min="6916" max="6916" width="21.28515625" style="25" customWidth="1"/>
    <col min="6917" max="6917" width="14.7109375" style="25" customWidth="1"/>
    <col min="6918" max="6918" width="17" style="25" customWidth="1"/>
    <col min="6919" max="7168" width="9.140625" style="25"/>
    <col min="7169" max="7169" width="7.28515625" style="25" customWidth="1"/>
    <col min="7170" max="7170" width="29.5703125" style="25" customWidth="1"/>
    <col min="7171" max="7171" width="23.140625" style="25" customWidth="1"/>
    <col min="7172" max="7172" width="21.28515625" style="25" customWidth="1"/>
    <col min="7173" max="7173" width="14.7109375" style="25" customWidth="1"/>
    <col min="7174" max="7174" width="17" style="25" customWidth="1"/>
    <col min="7175" max="7424" width="9.140625" style="25"/>
    <col min="7425" max="7425" width="7.28515625" style="25" customWidth="1"/>
    <col min="7426" max="7426" width="29.5703125" style="25" customWidth="1"/>
    <col min="7427" max="7427" width="23.140625" style="25" customWidth="1"/>
    <col min="7428" max="7428" width="21.28515625" style="25" customWidth="1"/>
    <col min="7429" max="7429" width="14.7109375" style="25" customWidth="1"/>
    <col min="7430" max="7430" width="17" style="25" customWidth="1"/>
    <col min="7431" max="7680" width="9.140625" style="25"/>
    <col min="7681" max="7681" width="7.28515625" style="25" customWidth="1"/>
    <col min="7682" max="7682" width="29.5703125" style="25" customWidth="1"/>
    <col min="7683" max="7683" width="23.140625" style="25" customWidth="1"/>
    <col min="7684" max="7684" width="21.28515625" style="25" customWidth="1"/>
    <col min="7685" max="7685" width="14.7109375" style="25" customWidth="1"/>
    <col min="7686" max="7686" width="17" style="25" customWidth="1"/>
    <col min="7687" max="7936" width="9.140625" style="25"/>
    <col min="7937" max="7937" width="7.28515625" style="25" customWidth="1"/>
    <col min="7938" max="7938" width="29.5703125" style="25" customWidth="1"/>
    <col min="7939" max="7939" width="23.140625" style="25" customWidth="1"/>
    <col min="7940" max="7940" width="21.28515625" style="25" customWidth="1"/>
    <col min="7941" max="7941" width="14.7109375" style="25" customWidth="1"/>
    <col min="7942" max="7942" width="17" style="25" customWidth="1"/>
    <col min="7943" max="8192" width="9.140625" style="25"/>
    <col min="8193" max="8193" width="7.28515625" style="25" customWidth="1"/>
    <col min="8194" max="8194" width="29.5703125" style="25" customWidth="1"/>
    <col min="8195" max="8195" width="23.140625" style="25" customWidth="1"/>
    <col min="8196" max="8196" width="21.28515625" style="25" customWidth="1"/>
    <col min="8197" max="8197" width="14.7109375" style="25" customWidth="1"/>
    <col min="8198" max="8198" width="17" style="25" customWidth="1"/>
    <col min="8199" max="8448" width="9.140625" style="25"/>
    <col min="8449" max="8449" width="7.28515625" style="25" customWidth="1"/>
    <col min="8450" max="8450" width="29.5703125" style="25" customWidth="1"/>
    <col min="8451" max="8451" width="23.140625" style="25" customWidth="1"/>
    <col min="8452" max="8452" width="21.28515625" style="25" customWidth="1"/>
    <col min="8453" max="8453" width="14.7109375" style="25" customWidth="1"/>
    <col min="8454" max="8454" width="17" style="25" customWidth="1"/>
    <col min="8455" max="8704" width="9.140625" style="25"/>
    <col min="8705" max="8705" width="7.28515625" style="25" customWidth="1"/>
    <col min="8706" max="8706" width="29.5703125" style="25" customWidth="1"/>
    <col min="8707" max="8707" width="23.140625" style="25" customWidth="1"/>
    <col min="8708" max="8708" width="21.28515625" style="25" customWidth="1"/>
    <col min="8709" max="8709" width="14.7109375" style="25" customWidth="1"/>
    <col min="8710" max="8710" width="17" style="25" customWidth="1"/>
    <col min="8711" max="8960" width="9.140625" style="25"/>
    <col min="8961" max="8961" width="7.28515625" style="25" customWidth="1"/>
    <col min="8962" max="8962" width="29.5703125" style="25" customWidth="1"/>
    <col min="8963" max="8963" width="23.140625" style="25" customWidth="1"/>
    <col min="8964" max="8964" width="21.28515625" style="25" customWidth="1"/>
    <col min="8965" max="8965" width="14.7109375" style="25" customWidth="1"/>
    <col min="8966" max="8966" width="17" style="25" customWidth="1"/>
    <col min="8967" max="9216" width="9.140625" style="25"/>
    <col min="9217" max="9217" width="7.28515625" style="25" customWidth="1"/>
    <col min="9218" max="9218" width="29.5703125" style="25" customWidth="1"/>
    <col min="9219" max="9219" width="23.140625" style="25" customWidth="1"/>
    <col min="9220" max="9220" width="21.28515625" style="25" customWidth="1"/>
    <col min="9221" max="9221" width="14.7109375" style="25" customWidth="1"/>
    <col min="9222" max="9222" width="17" style="25" customWidth="1"/>
    <col min="9223" max="9472" width="9.140625" style="25"/>
    <col min="9473" max="9473" width="7.28515625" style="25" customWidth="1"/>
    <col min="9474" max="9474" width="29.5703125" style="25" customWidth="1"/>
    <col min="9475" max="9475" width="23.140625" style="25" customWidth="1"/>
    <col min="9476" max="9476" width="21.28515625" style="25" customWidth="1"/>
    <col min="9477" max="9477" width="14.7109375" style="25" customWidth="1"/>
    <col min="9478" max="9478" width="17" style="25" customWidth="1"/>
    <col min="9479" max="9728" width="9.140625" style="25"/>
    <col min="9729" max="9729" width="7.28515625" style="25" customWidth="1"/>
    <col min="9730" max="9730" width="29.5703125" style="25" customWidth="1"/>
    <col min="9731" max="9731" width="23.140625" style="25" customWidth="1"/>
    <col min="9732" max="9732" width="21.28515625" style="25" customWidth="1"/>
    <col min="9733" max="9733" width="14.7109375" style="25" customWidth="1"/>
    <col min="9734" max="9734" width="17" style="25" customWidth="1"/>
    <col min="9735" max="9984" width="9.140625" style="25"/>
    <col min="9985" max="9985" width="7.28515625" style="25" customWidth="1"/>
    <col min="9986" max="9986" width="29.5703125" style="25" customWidth="1"/>
    <col min="9987" max="9987" width="23.140625" style="25" customWidth="1"/>
    <col min="9988" max="9988" width="21.28515625" style="25" customWidth="1"/>
    <col min="9989" max="9989" width="14.7109375" style="25" customWidth="1"/>
    <col min="9990" max="9990" width="17" style="25" customWidth="1"/>
    <col min="9991" max="10240" width="9.140625" style="25"/>
    <col min="10241" max="10241" width="7.28515625" style="25" customWidth="1"/>
    <col min="10242" max="10242" width="29.5703125" style="25" customWidth="1"/>
    <col min="10243" max="10243" width="23.140625" style="25" customWidth="1"/>
    <col min="10244" max="10244" width="21.28515625" style="25" customWidth="1"/>
    <col min="10245" max="10245" width="14.7109375" style="25" customWidth="1"/>
    <col min="10246" max="10246" width="17" style="25" customWidth="1"/>
    <col min="10247" max="10496" width="9.140625" style="25"/>
    <col min="10497" max="10497" width="7.28515625" style="25" customWidth="1"/>
    <col min="10498" max="10498" width="29.5703125" style="25" customWidth="1"/>
    <col min="10499" max="10499" width="23.140625" style="25" customWidth="1"/>
    <col min="10500" max="10500" width="21.28515625" style="25" customWidth="1"/>
    <col min="10501" max="10501" width="14.7109375" style="25" customWidth="1"/>
    <col min="10502" max="10502" width="17" style="25" customWidth="1"/>
    <col min="10503" max="10752" width="9.140625" style="25"/>
    <col min="10753" max="10753" width="7.28515625" style="25" customWidth="1"/>
    <col min="10754" max="10754" width="29.5703125" style="25" customWidth="1"/>
    <col min="10755" max="10755" width="23.140625" style="25" customWidth="1"/>
    <col min="10756" max="10756" width="21.28515625" style="25" customWidth="1"/>
    <col min="10757" max="10757" width="14.7109375" style="25" customWidth="1"/>
    <col min="10758" max="10758" width="17" style="25" customWidth="1"/>
    <col min="10759" max="11008" width="9.140625" style="25"/>
    <col min="11009" max="11009" width="7.28515625" style="25" customWidth="1"/>
    <col min="11010" max="11010" width="29.5703125" style="25" customWidth="1"/>
    <col min="11011" max="11011" width="23.140625" style="25" customWidth="1"/>
    <col min="11012" max="11012" width="21.28515625" style="25" customWidth="1"/>
    <col min="11013" max="11013" width="14.7109375" style="25" customWidth="1"/>
    <col min="11014" max="11014" width="17" style="25" customWidth="1"/>
    <col min="11015" max="11264" width="9.140625" style="25"/>
    <col min="11265" max="11265" width="7.28515625" style="25" customWidth="1"/>
    <col min="11266" max="11266" width="29.5703125" style="25" customWidth="1"/>
    <col min="11267" max="11267" width="23.140625" style="25" customWidth="1"/>
    <col min="11268" max="11268" width="21.28515625" style="25" customWidth="1"/>
    <col min="11269" max="11269" width="14.7109375" style="25" customWidth="1"/>
    <col min="11270" max="11270" width="17" style="25" customWidth="1"/>
    <col min="11271" max="11520" width="9.140625" style="25"/>
    <col min="11521" max="11521" width="7.28515625" style="25" customWidth="1"/>
    <col min="11522" max="11522" width="29.5703125" style="25" customWidth="1"/>
    <col min="11523" max="11523" width="23.140625" style="25" customWidth="1"/>
    <col min="11524" max="11524" width="21.28515625" style="25" customWidth="1"/>
    <col min="11525" max="11525" width="14.7109375" style="25" customWidth="1"/>
    <col min="11526" max="11526" width="17" style="25" customWidth="1"/>
    <col min="11527" max="11776" width="9.140625" style="25"/>
    <col min="11777" max="11777" width="7.28515625" style="25" customWidth="1"/>
    <col min="11778" max="11778" width="29.5703125" style="25" customWidth="1"/>
    <col min="11779" max="11779" width="23.140625" style="25" customWidth="1"/>
    <col min="11780" max="11780" width="21.28515625" style="25" customWidth="1"/>
    <col min="11781" max="11781" width="14.7109375" style="25" customWidth="1"/>
    <col min="11782" max="11782" width="17" style="25" customWidth="1"/>
    <col min="11783" max="12032" width="9.140625" style="25"/>
    <col min="12033" max="12033" width="7.28515625" style="25" customWidth="1"/>
    <col min="12034" max="12034" width="29.5703125" style="25" customWidth="1"/>
    <col min="12035" max="12035" width="23.140625" style="25" customWidth="1"/>
    <col min="12036" max="12036" width="21.28515625" style="25" customWidth="1"/>
    <col min="12037" max="12037" width="14.7109375" style="25" customWidth="1"/>
    <col min="12038" max="12038" width="17" style="25" customWidth="1"/>
    <col min="12039" max="12288" width="9.140625" style="25"/>
    <col min="12289" max="12289" width="7.28515625" style="25" customWidth="1"/>
    <col min="12290" max="12290" width="29.5703125" style="25" customWidth="1"/>
    <col min="12291" max="12291" width="23.140625" style="25" customWidth="1"/>
    <col min="12292" max="12292" width="21.28515625" style="25" customWidth="1"/>
    <col min="12293" max="12293" width="14.7109375" style="25" customWidth="1"/>
    <col min="12294" max="12294" width="17" style="25" customWidth="1"/>
    <col min="12295" max="12544" width="9.140625" style="25"/>
    <col min="12545" max="12545" width="7.28515625" style="25" customWidth="1"/>
    <col min="12546" max="12546" width="29.5703125" style="25" customWidth="1"/>
    <col min="12547" max="12547" width="23.140625" style="25" customWidth="1"/>
    <col min="12548" max="12548" width="21.28515625" style="25" customWidth="1"/>
    <col min="12549" max="12549" width="14.7109375" style="25" customWidth="1"/>
    <col min="12550" max="12550" width="17" style="25" customWidth="1"/>
    <col min="12551" max="12800" width="9.140625" style="25"/>
    <col min="12801" max="12801" width="7.28515625" style="25" customWidth="1"/>
    <col min="12802" max="12802" width="29.5703125" style="25" customWidth="1"/>
    <col min="12803" max="12803" width="23.140625" style="25" customWidth="1"/>
    <col min="12804" max="12804" width="21.28515625" style="25" customWidth="1"/>
    <col min="12805" max="12805" width="14.7109375" style="25" customWidth="1"/>
    <col min="12806" max="12806" width="17" style="25" customWidth="1"/>
    <col min="12807" max="13056" width="9.140625" style="25"/>
    <col min="13057" max="13057" width="7.28515625" style="25" customWidth="1"/>
    <col min="13058" max="13058" width="29.5703125" style="25" customWidth="1"/>
    <col min="13059" max="13059" width="23.140625" style="25" customWidth="1"/>
    <col min="13060" max="13060" width="21.28515625" style="25" customWidth="1"/>
    <col min="13061" max="13061" width="14.7109375" style="25" customWidth="1"/>
    <col min="13062" max="13062" width="17" style="25" customWidth="1"/>
    <col min="13063" max="13312" width="9.140625" style="25"/>
    <col min="13313" max="13313" width="7.28515625" style="25" customWidth="1"/>
    <col min="13314" max="13314" width="29.5703125" style="25" customWidth="1"/>
    <col min="13315" max="13315" width="23.140625" style="25" customWidth="1"/>
    <col min="13316" max="13316" width="21.28515625" style="25" customWidth="1"/>
    <col min="13317" max="13317" width="14.7109375" style="25" customWidth="1"/>
    <col min="13318" max="13318" width="17" style="25" customWidth="1"/>
    <col min="13319" max="13568" width="9.140625" style="25"/>
    <col min="13569" max="13569" width="7.28515625" style="25" customWidth="1"/>
    <col min="13570" max="13570" width="29.5703125" style="25" customWidth="1"/>
    <col min="13571" max="13571" width="23.140625" style="25" customWidth="1"/>
    <col min="13572" max="13572" width="21.28515625" style="25" customWidth="1"/>
    <col min="13573" max="13573" width="14.7109375" style="25" customWidth="1"/>
    <col min="13574" max="13574" width="17" style="25" customWidth="1"/>
    <col min="13575" max="13824" width="9.140625" style="25"/>
    <col min="13825" max="13825" width="7.28515625" style="25" customWidth="1"/>
    <col min="13826" max="13826" width="29.5703125" style="25" customWidth="1"/>
    <col min="13827" max="13827" width="23.140625" style="25" customWidth="1"/>
    <col min="13828" max="13828" width="21.28515625" style="25" customWidth="1"/>
    <col min="13829" max="13829" width="14.7109375" style="25" customWidth="1"/>
    <col min="13830" max="13830" width="17" style="25" customWidth="1"/>
    <col min="13831" max="14080" width="9.140625" style="25"/>
    <col min="14081" max="14081" width="7.28515625" style="25" customWidth="1"/>
    <col min="14082" max="14082" width="29.5703125" style="25" customWidth="1"/>
    <col min="14083" max="14083" width="23.140625" style="25" customWidth="1"/>
    <col min="14084" max="14084" width="21.28515625" style="25" customWidth="1"/>
    <col min="14085" max="14085" width="14.7109375" style="25" customWidth="1"/>
    <col min="14086" max="14086" width="17" style="25" customWidth="1"/>
    <col min="14087" max="14336" width="9.140625" style="25"/>
    <col min="14337" max="14337" width="7.28515625" style="25" customWidth="1"/>
    <col min="14338" max="14338" width="29.5703125" style="25" customWidth="1"/>
    <col min="14339" max="14339" width="23.140625" style="25" customWidth="1"/>
    <col min="14340" max="14340" width="21.28515625" style="25" customWidth="1"/>
    <col min="14341" max="14341" width="14.7109375" style="25" customWidth="1"/>
    <col min="14342" max="14342" width="17" style="25" customWidth="1"/>
    <col min="14343" max="14592" width="9.140625" style="25"/>
    <col min="14593" max="14593" width="7.28515625" style="25" customWidth="1"/>
    <col min="14594" max="14594" width="29.5703125" style="25" customWidth="1"/>
    <col min="14595" max="14595" width="23.140625" style="25" customWidth="1"/>
    <col min="14596" max="14596" width="21.28515625" style="25" customWidth="1"/>
    <col min="14597" max="14597" width="14.7109375" style="25" customWidth="1"/>
    <col min="14598" max="14598" width="17" style="25" customWidth="1"/>
    <col min="14599" max="14848" width="9.140625" style="25"/>
    <col min="14849" max="14849" width="7.28515625" style="25" customWidth="1"/>
    <col min="14850" max="14850" width="29.5703125" style="25" customWidth="1"/>
    <col min="14851" max="14851" width="23.140625" style="25" customWidth="1"/>
    <col min="14852" max="14852" width="21.28515625" style="25" customWidth="1"/>
    <col min="14853" max="14853" width="14.7109375" style="25" customWidth="1"/>
    <col min="14854" max="14854" width="17" style="25" customWidth="1"/>
    <col min="14855" max="15104" width="9.140625" style="25"/>
    <col min="15105" max="15105" width="7.28515625" style="25" customWidth="1"/>
    <col min="15106" max="15106" width="29.5703125" style="25" customWidth="1"/>
    <col min="15107" max="15107" width="23.140625" style="25" customWidth="1"/>
    <col min="15108" max="15108" width="21.28515625" style="25" customWidth="1"/>
    <col min="15109" max="15109" width="14.7109375" style="25" customWidth="1"/>
    <col min="15110" max="15110" width="17" style="25" customWidth="1"/>
    <col min="15111" max="15360" width="9.140625" style="25"/>
    <col min="15361" max="15361" width="7.28515625" style="25" customWidth="1"/>
    <col min="15362" max="15362" width="29.5703125" style="25" customWidth="1"/>
    <col min="15363" max="15363" width="23.140625" style="25" customWidth="1"/>
    <col min="15364" max="15364" width="21.28515625" style="25" customWidth="1"/>
    <col min="15365" max="15365" width="14.7109375" style="25" customWidth="1"/>
    <col min="15366" max="15366" width="17" style="25" customWidth="1"/>
    <col min="15367" max="15616" width="9.140625" style="25"/>
    <col min="15617" max="15617" width="7.28515625" style="25" customWidth="1"/>
    <col min="15618" max="15618" width="29.5703125" style="25" customWidth="1"/>
    <col min="15619" max="15619" width="23.140625" style="25" customWidth="1"/>
    <col min="15620" max="15620" width="21.28515625" style="25" customWidth="1"/>
    <col min="15621" max="15621" width="14.7109375" style="25" customWidth="1"/>
    <col min="15622" max="15622" width="17" style="25" customWidth="1"/>
    <col min="15623" max="15872" width="9.140625" style="25"/>
    <col min="15873" max="15873" width="7.28515625" style="25" customWidth="1"/>
    <col min="15874" max="15874" width="29.5703125" style="25" customWidth="1"/>
    <col min="15875" max="15875" width="23.140625" style="25" customWidth="1"/>
    <col min="15876" max="15876" width="21.28515625" style="25" customWidth="1"/>
    <col min="15877" max="15877" width="14.7109375" style="25" customWidth="1"/>
    <col min="15878" max="15878" width="17" style="25" customWidth="1"/>
    <col min="15879" max="16128" width="9.140625" style="25"/>
    <col min="16129" max="16129" width="7.28515625" style="25" customWidth="1"/>
    <col min="16130" max="16130" width="29.5703125" style="25" customWidth="1"/>
    <col min="16131" max="16131" width="23.140625" style="25" customWidth="1"/>
    <col min="16132" max="16132" width="21.28515625" style="25" customWidth="1"/>
    <col min="16133" max="16133" width="14.7109375" style="25" customWidth="1"/>
    <col min="16134" max="16134" width="17" style="25" customWidth="1"/>
    <col min="16135" max="16384" width="9.140625" style="25"/>
  </cols>
  <sheetData>
    <row r="2" spans="1:11" x14ac:dyDescent="0.25">
      <c r="A2" s="234" t="s">
        <v>370</v>
      </c>
      <c r="B2" s="234"/>
      <c r="C2" s="234"/>
      <c r="D2" s="234"/>
      <c r="E2" s="234"/>
      <c r="F2" s="234"/>
    </row>
    <row r="3" spans="1:11" x14ac:dyDescent="0.25">
      <c r="A3" s="244" t="s">
        <v>381</v>
      </c>
      <c r="B3" s="244"/>
      <c r="C3" s="244"/>
      <c r="D3" s="244"/>
      <c r="E3" s="244"/>
      <c r="F3" s="244"/>
    </row>
    <row r="4" spans="1:11" ht="75" x14ac:dyDescent="0.25">
      <c r="A4" s="236" t="s">
        <v>2</v>
      </c>
      <c r="B4" s="238" t="s">
        <v>3</v>
      </c>
      <c r="C4" s="236" t="s">
        <v>382</v>
      </c>
      <c r="D4" s="236" t="s">
        <v>383</v>
      </c>
      <c r="E4" s="239" t="s">
        <v>377</v>
      </c>
      <c r="F4" s="113" t="s">
        <v>384</v>
      </c>
    </row>
    <row r="5" spans="1:11" x14ac:dyDescent="0.25">
      <c r="A5" s="237"/>
      <c r="B5" s="238"/>
      <c r="C5" s="237"/>
      <c r="D5" s="237"/>
      <c r="E5" s="240"/>
      <c r="F5" s="114" t="s">
        <v>385</v>
      </c>
    </row>
    <row r="6" spans="1:11" x14ac:dyDescent="0.25">
      <c r="A6" s="115">
        <v>1</v>
      </c>
      <c r="B6" s="115">
        <v>2</v>
      </c>
      <c r="C6" s="115">
        <v>3</v>
      </c>
      <c r="D6" s="116">
        <v>4</v>
      </c>
      <c r="E6" s="116">
        <v>5</v>
      </c>
      <c r="F6" s="114">
        <v>6</v>
      </c>
    </row>
    <row r="7" spans="1:11" ht="45" hidden="1" x14ac:dyDescent="0.25">
      <c r="A7" s="28">
        <v>1</v>
      </c>
      <c r="B7" s="29" t="s">
        <v>100</v>
      </c>
      <c r="C7" s="116"/>
      <c r="D7" s="116"/>
      <c r="E7" s="116"/>
      <c r="F7" s="118"/>
    </row>
    <row r="8" spans="1:11" hidden="1" x14ac:dyDescent="0.25">
      <c r="A8" s="70" t="s">
        <v>101</v>
      </c>
      <c r="B8" s="34" t="s">
        <v>8</v>
      </c>
      <c r="C8" s="116"/>
      <c r="D8" s="116"/>
      <c r="E8" s="116"/>
      <c r="F8" s="118"/>
    </row>
    <row r="9" spans="1:11" ht="75" hidden="1" x14ac:dyDescent="0.25">
      <c r="A9" s="70" t="s">
        <v>102</v>
      </c>
      <c r="B9" s="44" t="s">
        <v>103</v>
      </c>
      <c r="C9" s="132" t="s">
        <v>540</v>
      </c>
      <c r="D9" s="133">
        <f>K16</f>
        <v>0</v>
      </c>
      <c r="E9" s="134">
        <v>1979</v>
      </c>
      <c r="F9" s="118">
        <f t="shared" ref="F9:F69" si="0">D9/E9</f>
        <v>0</v>
      </c>
      <c r="G9" s="132" t="s">
        <v>372</v>
      </c>
      <c r="H9" s="132" t="s">
        <v>373</v>
      </c>
      <c r="I9" s="132" t="s">
        <v>374</v>
      </c>
      <c r="J9" s="116" t="s">
        <v>375</v>
      </c>
      <c r="K9" s="116" t="s">
        <v>376</v>
      </c>
    </row>
    <row r="10" spans="1:11" ht="45" hidden="1" x14ac:dyDescent="0.25">
      <c r="A10" s="70" t="s">
        <v>185</v>
      </c>
      <c r="B10" s="44" t="s">
        <v>104</v>
      </c>
      <c r="C10" s="136" t="s">
        <v>540</v>
      </c>
      <c r="D10" s="137">
        <f>K16</f>
        <v>0</v>
      </c>
      <c r="E10" s="138">
        <v>1979</v>
      </c>
      <c r="F10" s="118">
        <f t="shared" si="0"/>
        <v>0</v>
      </c>
      <c r="G10" s="132"/>
      <c r="H10" s="132"/>
      <c r="I10" s="132"/>
      <c r="J10" s="116"/>
      <c r="K10" s="116" t="s">
        <v>378</v>
      </c>
    </row>
    <row r="11" spans="1:11" ht="45" hidden="1" x14ac:dyDescent="0.25">
      <c r="A11" s="70" t="s">
        <v>186</v>
      </c>
      <c r="B11" s="44" t="s">
        <v>105</v>
      </c>
      <c r="C11" s="139" t="s">
        <v>540</v>
      </c>
      <c r="D11" s="140">
        <f>K16</f>
        <v>0</v>
      </c>
      <c r="E11" s="141">
        <v>1979</v>
      </c>
      <c r="F11" s="118">
        <f t="shared" si="0"/>
        <v>0</v>
      </c>
      <c r="G11" s="132" t="s">
        <v>511</v>
      </c>
      <c r="H11" s="132">
        <v>1</v>
      </c>
      <c r="I11" s="132" t="s">
        <v>512</v>
      </c>
      <c r="J11" s="116"/>
      <c r="K11" s="118">
        <f>H11*J11</f>
        <v>0</v>
      </c>
    </row>
    <row r="12" spans="1:11" ht="45" hidden="1" x14ac:dyDescent="0.25">
      <c r="A12" s="70" t="s">
        <v>187</v>
      </c>
      <c r="B12" s="44" t="s">
        <v>106</v>
      </c>
      <c r="C12" s="142" t="s">
        <v>540</v>
      </c>
      <c r="D12" s="137">
        <f>K16</f>
        <v>0</v>
      </c>
      <c r="E12" s="138">
        <v>1979</v>
      </c>
      <c r="F12" s="118">
        <f t="shared" si="0"/>
        <v>0</v>
      </c>
      <c r="G12" s="132" t="s">
        <v>513</v>
      </c>
      <c r="H12" s="132">
        <v>1</v>
      </c>
      <c r="I12" s="132" t="s">
        <v>512</v>
      </c>
      <c r="J12" s="116"/>
      <c r="K12" s="118">
        <f>H12*J12</f>
        <v>0</v>
      </c>
    </row>
    <row r="13" spans="1:11" ht="30" hidden="1" x14ac:dyDescent="0.25">
      <c r="A13" s="70" t="s">
        <v>107</v>
      </c>
      <c r="B13" s="44" t="s">
        <v>108</v>
      </c>
      <c r="C13" s="135" t="s">
        <v>540</v>
      </c>
      <c r="D13" s="125">
        <f>K16</f>
        <v>0</v>
      </c>
      <c r="E13" s="143">
        <v>1979</v>
      </c>
      <c r="F13" s="118">
        <f t="shared" si="0"/>
        <v>0</v>
      </c>
      <c r="G13" s="116" t="s">
        <v>514</v>
      </c>
      <c r="H13" s="116">
        <v>1</v>
      </c>
      <c r="I13" s="116" t="s">
        <v>510</v>
      </c>
      <c r="J13" s="116"/>
      <c r="K13" s="118">
        <f>H13*J13</f>
        <v>0</v>
      </c>
    </row>
    <row r="14" spans="1:11" ht="45" hidden="1" x14ac:dyDescent="0.25">
      <c r="A14" s="70" t="s">
        <v>109</v>
      </c>
      <c r="B14" s="44" t="s">
        <v>110</v>
      </c>
      <c r="C14" s="135" t="s">
        <v>540</v>
      </c>
      <c r="D14" s="125">
        <f>K16</f>
        <v>0</v>
      </c>
      <c r="E14" s="143">
        <v>1979</v>
      </c>
      <c r="F14" s="118">
        <f t="shared" si="0"/>
        <v>0</v>
      </c>
      <c r="G14" s="116" t="s">
        <v>515</v>
      </c>
      <c r="H14" s="116">
        <v>1</v>
      </c>
      <c r="I14" s="116" t="s">
        <v>510</v>
      </c>
      <c r="J14" s="116"/>
      <c r="K14" s="118">
        <f>H14*J14</f>
        <v>0</v>
      </c>
    </row>
    <row r="15" spans="1:11" ht="30" hidden="1" x14ac:dyDescent="0.25">
      <c r="A15" s="70" t="s">
        <v>111</v>
      </c>
      <c r="B15" s="44" t="s">
        <v>112</v>
      </c>
      <c r="C15" s="135" t="s">
        <v>540</v>
      </c>
      <c r="D15" s="125">
        <f>K16</f>
        <v>0</v>
      </c>
      <c r="E15" s="143">
        <v>1979</v>
      </c>
      <c r="F15" s="118">
        <f t="shared" si="0"/>
        <v>0</v>
      </c>
      <c r="G15" s="116" t="s">
        <v>516</v>
      </c>
      <c r="H15" s="116">
        <v>2</v>
      </c>
      <c r="I15" s="116" t="s">
        <v>510</v>
      </c>
      <c r="J15" s="116"/>
      <c r="K15" s="118">
        <f>H15*J15</f>
        <v>0</v>
      </c>
    </row>
    <row r="16" spans="1:11" ht="30" hidden="1" x14ac:dyDescent="0.25">
      <c r="A16" s="70" t="s">
        <v>113</v>
      </c>
      <c r="B16" s="44" t="s">
        <v>114</v>
      </c>
      <c r="C16" s="135" t="s">
        <v>540</v>
      </c>
      <c r="D16" s="125">
        <f>K16</f>
        <v>0</v>
      </c>
      <c r="E16" s="143">
        <v>1979</v>
      </c>
      <c r="F16" s="118">
        <f t="shared" si="0"/>
        <v>0</v>
      </c>
      <c r="G16" s="116" t="s">
        <v>517</v>
      </c>
      <c r="H16" s="116"/>
      <c r="I16" s="116"/>
      <c r="J16" s="116"/>
      <c r="K16" s="144">
        <f>SUM(K11:K15)</f>
        <v>0</v>
      </c>
    </row>
    <row r="17" spans="1:6" ht="30" hidden="1" x14ac:dyDescent="0.25">
      <c r="A17" s="70" t="s">
        <v>115</v>
      </c>
      <c r="B17" s="44" t="s">
        <v>116</v>
      </c>
      <c r="C17" s="135" t="s">
        <v>540</v>
      </c>
      <c r="D17" s="125">
        <f>K16</f>
        <v>0</v>
      </c>
      <c r="E17" s="143">
        <v>1979</v>
      </c>
      <c r="F17" s="118">
        <f t="shared" si="0"/>
        <v>0</v>
      </c>
    </row>
    <row r="18" spans="1:6" ht="30" hidden="1" x14ac:dyDescent="0.25">
      <c r="A18" s="70" t="s">
        <v>117</v>
      </c>
      <c r="B18" s="44" t="s">
        <v>118</v>
      </c>
      <c r="C18" s="135" t="s">
        <v>540</v>
      </c>
      <c r="D18" s="125">
        <f>K16</f>
        <v>0</v>
      </c>
      <c r="E18" s="143">
        <v>1979</v>
      </c>
      <c r="F18" s="118">
        <f t="shared" si="0"/>
        <v>0</v>
      </c>
    </row>
    <row r="19" spans="1:6" ht="30" hidden="1" x14ac:dyDescent="0.25">
      <c r="A19" s="70" t="s">
        <v>119</v>
      </c>
      <c r="B19" s="44" t="s">
        <v>120</v>
      </c>
      <c r="C19" s="135" t="s">
        <v>540</v>
      </c>
      <c r="D19" s="125">
        <f>K16</f>
        <v>0</v>
      </c>
      <c r="E19" s="143">
        <v>1979</v>
      </c>
      <c r="F19" s="118">
        <f t="shared" si="0"/>
        <v>0</v>
      </c>
    </row>
    <row r="20" spans="1:6" ht="45" hidden="1" x14ac:dyDescent="0.25">
      <c r="A20" s="70" t="s">
        <v>121</v>
      </c>
      <c r="B20" s="44" t="s">
        <v>122</v>
      </c>
      <c r="C20" s="135" t="s">
        <v>540</v>
      </c>
      <c r="D20" s="125">
        <f>K16</f>
        <v>0</v>
      </c>
      <c r="E20" s="143">
        <v>1979</v>
      </c>
      <c r="F20" s="118">
        <f t="shared" si="0"/>
        <v>0</v>
      </c>
    </row>
    <row r="21" spans="1:6" ht="30" hidden="1" x14ac:dyDescent="0.25">
      <c r="A21" s="70" t="s">
        <v>188</v>
      </c>
      <c r="B21" s="37" t="s">
        <v>184</v>
      </c>
      <c r="C21" s="135" t="s">
        <v>540</v>
      </c>
      <c r="D21" s="125">
        <f>K16</f>
        <v>0</v>
      </c>
      <c r="E21" s="143">
        <v>1979</v>
      </c>
      <c r="F21" s="118">
        <f t="shared" si="0"/>
        <v>0</v>
      </c>
    </row>
    <row r="22" spans="1:6" ht="45" hidden="1" x14ac:dyDescent="0.25">
      <c r="A22" s="70" t="s">
        <v>123</v>
      </c>
      <c r="B22" s="44" t="s">
        <v>124</v>
      </c>
      <c r="C22" s="135" t="s">
        <v>540</v>
      </c>
      <c r="D22" s="125">
        <f>K16</f>
        <v>0</v>
      </c>
      <c r="E22" s="143">
        <v>1979</v>
      </c>
      <c r="F22" s="118">
        <f t="shared" si="0"/>
        <v>0</v>
      </c>
    </row>
    <row r="23" spans="1:6" ht="45" hidden="1" x14ac:dyDescent="0.25">
      <c r="A23" s="70" t="s">
        <v>125</v>
      </c>
      <c r="B23" s="44" t="s">
        <v>126</v>
      </c>
      <c r="C23" s="135" t="s">
        <v>540</v>
      </c>
      <c r="D23" s="125">
        <f>K16</f>
        <v>0</v>
      </c>
      <c r="E23" s="143">
        <v>1979</v>
      </c>
      <c r="F23" s="118">
        <f t="shared" si="0"/>
        <v>0</v>
      </c>
    </row>
    <row r="24" spans="1:6" ht="30" hidden="1" x14ac:dyDescent="0.25">
      <c r="A24" s="70" t="s">
        <v>127</v>
      </c>
      <c r="B24" s="44" t="s">
        <v>128</v>
      </c>
      <c r="C24" s="135" t="s">
        <v>540</v>
      </c>
      <c r="D24" s="125">
        <f>K16</f>
        <v>0</v>
      </c>
      <c r="E24" s="143">
        <v>1979</v>
      </c>
      <c r="F24" s="118">
        <f t="shared" si="0"/>
        <v>0</v>
      </c>
    </row>
    <row r="25" spans="1:6" ht="30" hidden="1" x14ac:dyDescent="0.25">
      <c r="A25" s="70" t="s">
        <v>129</v>
      </c>
      <c r="B25" s="44" t="s">
        <v>130</v>
      </c>
      <c r="C25" s="135" t="s">
        <v>540</v>
      </c>
      <c r="D25" s="125">
        <f>K16</f>
        <v>0</v>
      </c>
      <c r="E25" s="143">
        <v>1979</v>
      </c>
      <c r="F25" s="118">
        <f t="shared" si="0"/>
        <v>0</v>
      </c>
    </row>
    <row r="26" spans="1:6" ht="30" hidden="1" x14ac:dyDescent="0.25">
      <c r="A26" s="70" t="s">
        <v>131</v>
      </c>
      <c r="B26" s="44" t="s">
        <v>132</v>
      </c>
      <c r="C26" s="135" t="s">
        <v>540</v>
      </c>
      <c r="D26" s="125">
        <f>K16</f>
        <v>0</v>
      </c>
      <c r="E26" s="143">
        <v>1979</v>
      </c>
      <c r="F26" s="118">
        <f t="shared" si="0"/>
        <v>0</v>
      </c>
    </row>
    <row r="27" spans="1:6" ht="30" hidden="1" x14ac:dyDescent="0.25">
      <c r="A27" s="70" t="s">
        <v>133</v>
      </c>
      <c r="B27" s="44" t="s">
        <v>134</v>
      </c>
      <c r="C27" s="135" t="s">
        <v>540</v>
      </c>
      <c r="D27" s="125">
        <f>K16</f>
        <v>0</v>
      </c>
      <c r="E27" s="143">
        <v>1979</v>
      </c>
      <c r="F27" s="118">
        <f t="shared" si="0"/>
        <v>0</v>
      </c>
    </row>
    <row r="28" spans="1:6" ht="30" hidden="1" x14ac:dyDescent="0.25">
      <c r="A28" s="70" t="s">
        <v>135</v>
      </c>
      <c r="B28" s="44" t="s">
        <v>136</v>
      </c>
      <c r="C28" s="135" t="s">
        <v>540</v>
      </c>
      <c r="D28" s="125">
        <f>K16</f>
        <v>0</v>
      </c>
      <c r="E28" s="143">
        <v>1979</v>
      </c>
      <c r="F28" s="118">
        <f t="shared" si="0"/>
        <v>0</v>
      </c>
    </row>
    <row r="29" spans="1:6" ht="30" hidden="1" x14ac:dyDescent="0.25">
      <c r="A29" s="70" t="s">
        <v>137</v>
      </c>
      <c r="B29" s="44" t="s">
        <v>138</v>
      </c>
      <c r="C29" s="135" t="s">
        <v>540</v>
      </c>
      <c r="D29" s="125">
        <f>K16</f>
        <v>0</v>
      </c>
      <c r="E29" s="143">
        <v>1979</v>
      </c>
      <c r="F29" s="118">
        <f t="shared" si="0"/>
        <v>0</v>
      </c>
    </row>
    <row r="30" spans="1:6" ht="45" hidden="1" x14ac:dyDescent="0.25">
      <c r="A30" s="70" t="s">
        <v>9</v>
      </c>
      <c r="B30" s="44" t="s">
        <v>10</v>
      </c>
      <c r="C30" s="135"/>
      <c r="D30" s="125"/>
      <c r="E30" s="143" t="s">
        <v>501</v>
      </c>
      <c r="F30" s="118"/>
    </row>
    <row r="31" spans="1:6" ht="30" hidden="1" x14ac:dyDescent="0.25">
      <c r="A31" s="70" t="s">
        <v>11</v>
      </c>
      <c r="B31" s="44" t="s">
        <v>139</v>
      </c>
      <c r="C31" s="135" t="s">
        <v>540</v>
      </c>
      <c r="D31" s="125">
        <f>K16</f>
        <v>0</v>
      </c>
      <c r="E31" s="143">
        <v>1979</v>
      </c>
      <c r="F31" s="118">
        <f t="shared" si="0"/>
        <v>0</v>
      </c>
    </row>
    <row r="32" spans="1:6" ht="30" hidden="1" x14ac:dyDescent="0.25">
      <c r="A32" s="70" t="s">
        <v>12</v>
      </c>
      <c r="B32" s="44" t="s">
        <v>13</v>
      </c>
      <c r="C32" s="135" t="s">
        <v>540</v>
      </c>
      <c r="D32" s="125">
        <f>K16</f>
        <v>0</v>
      </c>
      <c r="E32" s="143">
        <v>1979</v>
      </c>
      <c r="F32" s="118">
        <f t="shared" si="0"/>
        <v>0</v>
      </c>
    </row>
    <row r="33" spans="1:6" ht="30" hidden="1" x14ac:dyDescent="0.25">
      <c r="A33" s="70" t="s">
        <v>14</v>
      </c>
      <c r="B33" s="44" t="s">
        <v>73</v>
      </c>
      <c r="C33" s="135" t="s">
        <v>540</v>
      </c>
      <c r="D33" s="125">
        <f>K16</f>
        <v>0</v>
      </c>
      <c r="E33" s="143">
        <v>1979</v>
      </c>
      <c r="F33" s="118">
        <f t="shared" si="0"/>
        <v>0</v>
      </c>
    </row>
    <row r="34" spans="1:6" ht="30" hidden="1" x14ac:dyDescent="0.25">
      <c r="A34" s="70" t="s">
        <v>15</v>
      </c>
      <c r="B34" s="44" t="s">
        <v>54</v>
      </c>
      <c r="C34" s="135" t="s">
        <v>540</v>
      </c>
      <c r="D34" s="125">
        <f>K16</f>
        <v>0</v>
      </c>
      <c r="E34" s="143">
        <v>1979</v>
      </c>
      <c r="F34" s="118">
        <f t="shared" si="0"/>
        <v>0</v>
      </c>
    </row>
    <row r="35" spans="1:6" ht="30" hidden="1" x14ac:dyDescent="0.25">
      <c r="A35" s="70" t="s">
        <v>16</v>
      </c>
      <c r="B35" s="44" t="s">
        <v>50</v>
      </c>
      <c r="C35" s="135" t="s">
        <v>540</v>
      </c>
      <c r="D35" s="125">
        <f>K16</f>
        <v>0</v>
      </c>
      <c r="E35" s="143">
        <v>1979</v>
      </c>
      <c r="F35" s="118">
        <f t="shared" si="0"/>
        <v>0</v>
      </c>
    </row>
    <row r="36" spans="1:6" ht="30" hidden="1" x14ac:dyDescent="0.25">
      <c r="A36" s="70" t="s">
        <v>17</v>
      </c>
      <c r="B36" s="44" t="s">
        <v>75</v>
      </c>
      <c r="C36" s="135" t="s">
        <v>540</v>
      </c>
      <c r="D36" s="125">
        <f>K16</f>
        <v>0</v>
      </c>
      <c r="E36" s="143">
        <v>1979</v>
      </c>
      <c r="F36" s="118">
        <f t="shared" si="0"/>
        <v>0</v>
      </c>
    </row>
    <row r="37" spans="1:6" ht="30" hidden="1" x14ac:dyDescent="0.25">
      <c r="A37" s="70" t="s">
        <v>18</v>
      </c>
      <c r="B37" s="44" t="s">
        <v>140</v>
      </c>
      <c r="C37" s="135" t="s">
        <v>540</v>
      </c>
      <c r="D37" s="125">
        <f>K16</f>
        <v>0</v>
      </c>
      <c r="E37" s="143">
        <v>1979</v>
      </c>
      <c r="F37" s="118">
        <f t="shared" si="0"/>
        <v>0</v>
      </c>
    </row>
    <row r="38" spans="1:6" ht="30" hidden="1" x14ac:dyDescent="0.25">
      <c r="A38" s="70" t="s">
        <v>19</v>
      </c>
      <c r="B38" s="44" t="s">
        <v>76</v>
      </c>
      <c r="C38" s="135" t="s">
        <v>540</v>
      </c>
      <c r="D38" s="125">
        <f>K16</f>
        <v>0</v>
      </c>
      <c r="E38" s="143">
        <v>1979</v>
      </c>
      <c r="F38" s="118">
        <f t="shared" si="0"/>
        <v>0</v>
      </c>
    </row>
    <row r="39" spans="1:6" ht="30" hidden="1" x14ac:dyDescent="0.25">
      <c r="A39" s="70" t="s">
        <v>20</v>
      </c>
      <c r="B39" s="44" t="s">
        <v>77</v>
      </c>
      <c r="C39" s="135" t="s">
        <v>540</v>
      </c>
      <c r="D39" s="125">
        <f>K16</f>
        <v>0</v>
      </c>
      <c r="E39" s="143">
        <v>1979</v>
      </c>
      <c r="F39" s="118">
        <f t="shared" si="0"/>
        <v>0</v>
      </c>
    </row>
    <row r="40" spans="1:6" ht="30" hidden="1" x14ac:dyDescent="0.25">
      <c r="A40" s="70" t="s">
        <v>21</v>
      </c>
      <c r="B40" s="44" t="s">
        <v>78</v>
      </c>
      <c r="C40" s="135" t="s">
        <v>540</v>
      </c>
      <c r="D40" s="125">
        <f>K16</f>
        <v>0</v>
      </c>
      <c r="E40" s="143">
        <v>1979</v>
      </c>
      <c r="F40" s="118">
        <f t="shared" si="0"/>
        <v>0</v>
      </c>
    </row>
    <row r="41" spans="1:6" ht="30" hidden="1" x14ac:dyDescent="0.25">
      <c r="A41" s="70" t="s">
        <v>22</v>
      </c>
      <c r="B41" s="44" t="s">
        <v>141</v>
      </c>
      <c r="C41" s="135" t="s">
        <v>540</v>
      </c>
      <c r="D41" s="125">
        <f>K16</f>
        <v>0</v>
      </c>
      <c r="E41" s="143">
        <v>1979</v>
      </c>
      <c r="F41" s="118">
        <f t="shared" si="0"/>
        <v>0</v>
      </c>
    </row>
    <row r="42" spans="1:6" ht="30" hidden="1" x14ac:dyDescent="0.25">
      <c r="A42" s="70" t="s">
        <v>23</v>
      </c>
      <c r="B42" s="44" t="s">
        <v>79</v>
      </c>
      <c r="C42" s="135" t="s">
        <v>540</v>
      </c>
      <c r="D42" s="125">
        <f>K16</f>
        <v>0</v>
      </c>
      <c r="E42" s="143">
        <v>1979</v>
      </c>
      <c r="F42" s="118">
        <f t="shared" si="0"/>
        <v>0</v>
      </c>
    </row>
    <row r="43" spans="1:6" ht="30" hidden="1" x14ac:dyDescent="0.25">
      <c r="A43" s="70" t="s">
        <v>24</v>
      </c>
      <c r="B43" s="44" t="s">
        <v>80</v>
      </c>
      <c r="C43" s="135" t="s">
        <v>540</v>
      </c>
      <c r="D43" s="125">
        <f>K16</f>
        <v>0</v>
      </c>
      <c r="E43" s="143">
        <v>1979</v>
      </c>
      <c r="F43" s="118">
        <f t="shared" si="0"/>
        <v>0</v>
      </c>
    </row>
    <row r="44" spans="1:6" ht="30" hidden="1" x14ac:dyDescent="0.25">
      <c r="A44" s="70" t="s">
        <v>25</v>
      </c>
      <c r="B44" s="44" t="s">
        <v>81</v>
      </c>
      <c r="C44" s="135" t="s">
        <v>540</v>
      </c>
      <c r="D44" s="125">
        <f>K16</f>
        <v>0</v>
      </c>
      <c r="E44" s="143">
        <v>1979</v>
      </c>
      <c r="F44" s="118">
        <f t="shared" si="0"/>
        <v>0</v>
      </c>
    </row>
    <row r="45" spans="1:6" ht="30" hidden="1" x14ac:dyDescent="0.25">
      <c r="A45" s="70" t="s">
        <v>26</v>
      </c>
      <c r="B45" s="44" t="s">
        <v>82</v>
      </c>
      <c r="C45" s="135" t="s">
        <v>540</v>
      </c>
      <c r="D45" s="125">
        <f>K16</f>
        <v>0</v>
      </c>
      <c r="E45" s="143">
        <v>1979</v>
      </c>
      <c r="F45" s="118">
        <f t="shared" si="0"/>
        <v>0</v>
      </c>
    </row>
    <row r="46" spans="1:6" ht="30" hidden="1" x14ac:dyDescent="0.25">
      <c r="A46" s="70" t="s">
        <v>142</v>
      </c>
      <c r="B46" s="44" t="s">
        <v>143</v>
      </c>
      <c r="C46" s="135" t="s">
        <v>540</v>
      </c>
      <c r="D46" s="125">
        <f>K16</f>
        <v>0</v>
      </c>
      <c r="E46" s="143">
        <v>1979</v>
      </c>
      <c r="F46" s="118">
        <f t="shared" si="0"/>
        <v>0</v>
      </c>
    </row>
    <row r="47" spans="1:6" ht="30" hidden="1" x14ac:dyDescent="0.25">
      <c r="A47" s="70" t="s">
        <v>27</v>
      </c>
      <c r="B47" s="44" t="s">
        <v>83</v>
      </c>
      <c r="C47" s="135" t="s">
        <v>540</v>
      </c>
      <c r="D47" s="125">
        <f>K16</f>
        <v>0</v>
      </c>
      <c r="E47" s="143">
        <v>1979</v>
      </c>
      <c r="F47" s="118">
        <f t="shared" si="0"/>
        <v>0</v>
      </c>
    </row>
    <row r="48" spans="1:6" ht="30" hidden="1" x14ac:dyDescent="0.25">
      <c r="A48" s="70" t="s">
        <v>28</v>
      </c>
      <c r="B48" s="44" t="s">
        <v>144</v>
      </c>
      <c r="C48" s="135" t="s">
        <v>540</v>
      </c>
      <c r="D48" s="125">
        <f>K16</f>
        <v>0</v>
      </c>
      <c r="E48" s="143">
        <v>1979</v>
      </c>
      <c r="F48" s="118">
        <f t="shared" si="0"/>
        <v>0</v>
      </c>
    </row>
    <row r="49" spans="1:6" ht="30" hidden="1" x14ac:dyDescent="0.25">
      <c r="A49" s="70" t="s">
        <v>29</v>
      </c>
      <c r="B49" s="44" t="s">
        <v>30</v>
      </c>
      <c r="C49" s="135"/>
      <c r="D49" s="125"/>
      <c r="E49" s="143">
        <v>1979</v>
      </c>
      <c r="F49" s="118">
        <f t="shared" si="0"/>
        <v>0</v>
      </c>
    </row>
    <row r="50" spans="1:6" hidden="1" x14ac:dyDescent="0.25">
      <c r="A50" s="70" t="s">
        <v>31</v>
      </c>
      <c r="B50" s="34" t="s">
        <v>32</v>
      </c>
      <c r="C50" s="135"/>
      <c r="D50" s="125"/>
      <c r="E50" s="143" t="s">
        <v>501</v>
      </c>
      <c r="F50" s="118"/>
    </row>
    <row r="51" spans="1:6" ht="30" hidden="1" x14ac:dyDescent="0.25">
      <c r="A51" s="70" t="s">
        <v>33</v>
      </c>
      <c r="B51" s="44" t="s">
        <v>86</v>
      </c>
      <c r="C51" s="135"/>
      <c r="D51" s="125"/>
      <c r="E51" s="143" t="s">
        <v>501</v>
      </c>
      <c r="F51" s="118"/>
    </row>
    <row r="52" spans="1:6" ht="45" hidden="1" x14ac:dyDescent="0.25">
      <c r="A52" s="70" t="s">
        <v>145</v>
      </c>
      <c r="B52" s="44" t="s">
        <v>146</v>
      </c>
      <c r="C52" s="135" t="s">
        <v>540</v>
      </c>
      <c r="D52" s="125">
        <f>K16</f>
        <v>0</v>
      </c>
      <c r="E52" s="143">
        <v>1979</v>
      </c>
      <c r="F52" s="118">
        <f t="shared" si="0"/>
        <v>0</v>
      </c>
    </row>
    <row r="53" spans="1:6" ht="30" hidden="1" x14ac:dyDescent="0.25">
      <c r="A53" s="70" t="s">
        <v>34</v>
      </c>
      <c r="B53" s="44" t="s">
        <v>147</v>
      </c>
      <c r="C53" s="135" t="s">
        <v>540</v>
      </c>
      <c r="D53" s="125">
        <f>K16</f>
        <v>0</v>
      </c>
      <c r="E53" s="143">
        <v>1979</v>
      </c>
      <c r="F53" s="118">
        <f t="shared" si="0"/>
        <v>0</v>
      </c>
    </row>
    <row r="54" spans="1:6" ht="30" hidden="1" x14ac:dyDescent="0.25">
      <c r="A54" s="70" t="s">
        <v>35</v>
      </c>
      <c r="B54" s="44" t="s">
        <v>89</v>
      </c>
      <c r="C54" s="135" t="s">
        <v>540</v>
      </c>
      <c r="D54" s="125">
        <f>K16</f>
        <v>0</v>
      </c>
      <c r="E54" s="143">
        <v>1979</v>
      </c>
      <c r="F54" s="118">
        <f t="shared" si="0"/>
        <v>0</v>
      </c>
    </row>
    <row r="55" spans="1:6" ht="30" hidden="1" x14ac:dyDescent="0.25">
      <c r="A55" s="70" t="s">
        <v>36</v>
      </c>
      <c r="B55" s="44" t="s">
        <v>148</v>
      </c>
      <c r="C55" s="135" t="s">
        <v>540</v>
      </c>
      <c r="D55" s="125">
        <f>K16</f>
        <v>0</v>
      </c>
      <c r="E55" s="143">
        <v>1979</v>
      </c>
      <c r="F55" s="118">
        <f t="shared" si="0"/>
        <v>0</v>
      </c>
    </row>
    <row r="56" spans="1:6" ht="45" hidden="1" x14ac:dyDescent="0.25">
      <c r="A56" s="70" t="s">
        <v>37</v>
      </c>
      <c r="B56" s="44" t="s">
        <v>88</v>
      </c>
      <c r="C56" s="135" t="s">
        <v>540</v>
      </c>
      <c r="D56" s="125">
        <f>K16</f>
        <v>0</v>
      </c>
      <c r="E56" s="143">
        <v>1979</v>
      </c>
      <c r="F56" s="118">
        <f t="shared" si="0"/>
        <v>0</v>
      </c>
    </row>
    <row r="57" spans="1:6" ht="30" hidden="1" x14ac:dyDescent="0.25">
      <c r="A57" s="70" t="s">
        <v>149</v>
      </c>
      <c r="B57" s="44" t="s">
        <v>150</v>
      </c>
      <c r="C57" s="135" t="s">
        <v>540</v>
      </c>
      <c r="D57" s="125">
        <f>K16</f>
        <v>0</v>
      </c>
      <c r="E57" s="143">
        <v>1979</v>
      </c>
      <c r="F57" s="118">
        <f t="shared" si="0"/>
        <v>0</v>
      </c>
    </row>
    <row r="58" spans="1:6" ht="30" hidden="1" x14ac:dyDescent="0.25">
      <c r="A58" s="70" t="s">
        <v>151</v>
      </c>
      <c r="B58" s="44" t="s">
        <v>152</v>
      </c>
      <c r="C58" s="135" t="s">
        <v>540</v>
      </c>
      <c r="D58" s="125">
        <f>K16</f>
        <v>0</v>
      </c>
      <c r="E58" s="143">
        <v>1979</v>
      </c>
      <c r="F58" s="118">
        <f t="shared" si="0"/>
        <v>0</v>
      </c>
    </row>
    <row r="59" spans="1:6" ht="30" hidden="1" x14ac:dyDescent="0.25">
      <c r="A59" s="70" t="s">
        <v>153</v>
      </c>
      <c r="B59" s="44" t="s">
        <v>154</v>
      </c>
      <c r="C59" s="135" t="s">
        <v>540</v>
      </c>
      <c r="D59" s="125">
        <f>K16</f>
        <v>0</v>
      </c>
      <c r="E59" s="143">
        <v>1979</v>
      </c>
      <c r="F59" s="118">
        <f t="shared" si="0"/>
        <v>0</v>
      </c>
    </row>
    <row r="60" spans="1:6" ht="30" hidden="1" x14ac:dyDescent="0.25">
      <c r="A60" s="70" t="s">
        <v>155</v>
      </c>
      <c r="B60" s="44" t="s">
        <v>156</v>
      </c>
      <c r="C60" s="135" t="s">
        <v>540</v>
      </c>
      <c r="D60" s="125">
        <f>K16</f>
        <v>0</v>
      </c>
      <c r="E60" s="143">
        <v>1979</v>
      </c>
      <c r="F60" s="118">
        <f t="shared" si="0"/>
        <v>0</v>
      </c>
    </row>
    <row r="61" spans="1:6" ht="60" hidden="1" x14ac:dyDescent="0.25">
      <c r="A61" s="70" t="s">
        <v>157</v>
      </c>
      <c r="B61" s="44" t="s">
        <v>158</v>
      </c>
      <c r="C61" s="135" t="s">
        <v>540</v>
      </c>
      <c r="D61" s="125">
        <f>K16</f>
        <v>0</v>
      </c>
      <c r="E61" s="143">
        <v>1979</v>
      </c>
      <c r="F61" s="118">
        <f t="shared" si="0"/>
        <v>0</v>
      </c>
    </row>
    <row r="62" spans="1:6" ht="30" hidden="1" x14ac:dyDescent="0.25">
      <c r="A62" s="70" t="s">
        <v>159</v>
      </c>
      <c r="B62" s="44" t="s">
        <v>160</v>
      </c>
      <c r="C62" s="135" t="s">
        <v>540</v>
      </c>
      <c r="D62" s="125">
        <f>K16</f>
        <v>0</v>
      </c>
      <c r="E62" s="143">
        <v>1979</v>
      </c>
      <c r="F62" s="118">
        <f t="shared" si="0"/>
        <v>0</v>
      </c>
    </row>
    <row r="63" spans="1:6" ht="75" hidden="1" x14ac:dyDescent="0.25">
      <c r="A63" s="70" t="s">
        <v>38</v>
      </c>
      <c r="B63" s="44" t="s">
        <v>161</v>
      </c>
      <c r="C63" s="135" t="s">
        <v>540</v>
      </c>
      <c r="D63" s="125">
        <f>K16</f>
        <v>0</v>
      </c>
      <c r="E63" s="143">
        <v>1979</v>
      </c>
      <c r="F63" s="118">
        <f t="shared" si="0"/>
        <v>0</v>
      </c>
    </row>
    <row r="64" spans="1:6" ht="75" hidden="1" x14ac:dyDescent="0.25">
      <c r="A64" s="70" t="s">
        <v>39</v>
      </c>
      <c r="B64" s="44" t="s">
        <v>87</v>
      </c>
      <c r="C64" s="135" t="s">
        <v>540</v>
      </c>
      <c r="D64" s="125">
        <f>K16</f>
        <v>0</v>
      </c>
      <c r="E64" s="143">
        <v>1979</v>
      </c>
      <c r="F64" s="118">
        <f t="shared" si="0"/>
        <v>0</v>
      </c>
    </row>
    <row r="65" spans="1:6" ht="75" hidden="1" x14ac:dyDescent="0.25">
      <c r="A65" s="70" t="s">
        <v>40</v>
      </c>
      <c r="B65" s="44" t="s">
        <v>162</v>
      </c>
      <c r="C65" s="135" t="s">
        <v>540</v>
      </c>
      <c r="D65" s="125">
        <f>K16</f>
        <v>0</v>
      </c>
      <c r="E65" s="143">
        <v>1979</v>
      </c>
      <c r="F65" s="118">
        <f t="shared" si="0"/>
        <v>0</v>
      </c>
    </row>
    <row r="66" spans="1:6" ht="30" hidden="1" x14ac:dyDescent="0.25">
      <c r="A66" s="70" t="s">
        <v>163</v>
      </c>
      <c r="B66" s="44" t="s">
        <v>164</v>
      </c>
      <c r="C66" s="135" t="s">
        <v>540</v>
      </c>
      <c r="D66" s="125">
        <f>K16</f>
        <v>0</v>
      </c>
      <c r="E66" s="143">
        <v>1979</v>
      </c>
      <c r="F66" s="118">
        <f t="shared" si="0"/>
        <v>0</v>
      </c>
    </row>
    <row r="67" spans="1:6" hidden="1" x14ac:dyDescent="0.25">
      <c r="A67" s="70" t="s">
        <v>165</v>
      </c>
      <c r="B67" s="34" t="s">
        <v>96</v>
      </c>
      <c r="C67" s="135"/>
      <c r="D67" s="125"/>
      <c r="E67" s="143" t="s">
        <v>501</v>
      </c>
      <c r="F67" s="118"/>
    </row>
    <row r="68" spans="1:6" ht="30" hidden="1" x14ac:dyDescent="0.25">
      <c r="A68" s="70" t="s">
        <v>166</v>
      </c>
      <c r="B68" s="44" t="s">
        <v>167</v>
      </c>
      <c r="C68" s="135" t="s">
        <v>540</v>
      </c>
      <c r="D68" s="125">
        <f>K16</f>
        <v>0</v>
      </c>
      <c r="E68" s="143">
        <v>1979</v>
      </c>
      <c r="F68" s="118">
        <f t="shared" si="0"/>
        <v>0</v>
      </c>
    </row>
    <row r="69" spans="1:6" ht="60" hidden="1" x14ac:dyDescent="0.25">
      <c r="A69" s="70" t="s">
        <v>168</v>
      </c>
      <c r="B69" s="44" t="s">
        <v>169</v>
      </c>
      <c r="C69" s="135" t="s">
        <v>540</v>
      </c>
      <c r="D69" s="125">
        <f>K16</f>
        <v>0</v>
      </c>
      <c r="E69" s="143">
        <v>1979</v>
      </c>
      <c r="F69" s="118">
        <f t="shared" si="0"/>
        <v>0</v>
      </c>
    </row>
    <row r="70" spans="1:6" hidden="1" x14ac:dyDescent="0.25">
      <c r="A70" s="70" t="s">
        <v>170</v>
      </c>
      <c r="B70" s="34" t="s">
        <v>171</v>
      </c>
      <c r="C70" s="135"/>
      <c r="D70" s="125"/>
      <c r="E70" s="143" t="s">
        <v>501</v>
      </c>
      <c r="F70" s="118"/>
    </row>
    <row r="71" spans="1:6" ht="30" hidden="1" x14ac:dyDescent="0.25">
      <c r="A71" s="70" t="s">
        <v>172</v>
      </c>
      <c r="B71" s="44" t="s">
        <v>173</v>
      </c>
      <c r="C71" s="135" t="s">
        <v>540</v>
      </c>
      <c r="D71" s="125">
        <f>K16</f>
        <v>0</v>
      </c>
      <c r="E71" s="143">
        <v>1979</v>
      </c>
      <c r="F71" s="118">
        <f t="shared" ref="F71:F134" si="1">D71/E71</f>
        <v>0</v>
      </c>
    </row>
    <row r="72" spans="1:6" ht="45" hidden="1" x14ac:dyDescent="0.25">
      <c r="A72" s="70" t="s">
        <v>174</v>
      </c>
      <c r="B72" s="44" t="s">
        <v>175</v>
      </c>
      <c r="C72" s="135" t="s">
        <v>540</v>
      </c>
      <c r="D72" s="125">
        <f>K16</f>
        <v>0</v>
      </c>
      <c r="E72" s="143">
        <v>1979</v>
      </c>
      <c r="F72" s="118">
        <f t="shared" si="1"/>
        <v>0</v>
      </c>
    </row>
    <row r="73" spans="1:6" ht="45" hidden="1" x14ac:dyDescent="0.25">
      <c r="A73" s="70" t="s">
        <v>176</v>
      </c>
      <c r="B73" s="34" t="s">
        <v>99</v>
      </c>
      <c r="C73" s="135"/>
      <c r="D73" s="125"/>
      <c r="E73" s="143" t="s">
        <v>501</v>
      </c>
      <c r="F73" s="118"/>
    </row>
    <row r="74" spans="1:6" ht="60" hidden="1" x14ac:dyDescent="0.25">
      <c r="A74" s="70" t="s">
        <v>177</v>
      </c>
      <c r="B74" s="44" t="s">
        <v>178</v>
      </c>
      <c r="C74" s="135" t="s">
        <v>540</v>
      </c>
      <c r="D74" s="125">
        <f>K16</f>
        <v>0</v>
      </c>
      <c r="E74" s="143">
        <v>1979</v>
      </c>
      <c r="F74" s="118">
        <f t="shared" si="1"/>
        <v>0</v>
      </c>
    </row>
    <row r="75" spans="1:6" ht="75" hidden="1" x14ac:dyDescent="0.25">
      <c r="A75" s="70" t="s">
        <v>179</v>
      </c>
      <c r="B75" s="44" t="s">
        <v>180</v>
      </c>
      <c r="C75" s="135" t="s">
        <v>540</v>
      </c>
      <c r="D75" s="125">
        <f>K16</f>
        <v>0</v>
      </c>
      <c r="E75" s="143">
        <v>1979</v>
      </c>
      <c r="F75" s="118">
        <f t="shared" si="1"/>
        <v>0</v>
      </c>
    </row>
    <row r="76" spans="1:6" hidden="1" x14ac:dyDescent="0.25">
      <c r="A76" s="70" t="s">
        <v>41</v>
      </c>
      <c r="B76" s="34" t="s">
        <v>42</v>
      </c>
      <c r="C76" s="135"/>
      <c r="D76" s="125"/>
      <c r="E76" s="143" t="s">
        <v>501</v>
      </c>
      <c r="F76" s="118"/>
    </row>
    <row r="77" spans="1:6" ht="30" hidden="1" x14ac:dyDescent="0.25">
      <c r="A77" s="70" t="s">
        <v>43</v>
      </c>
      <c r="B77" s="44" t="s">
        <v>181</v>
      </c>
      <c r="C77" s="135" t="s">
        <v>540</v>
      </c>
      <c r="D77" s="125">
        <f>K16</f>
        <v>0</v>
      </c>
      <c r="E77" s="143">
        <v>1979</v>
      </c>
      <c r="F77" s="118">
        <f t="shared" si="1"/>
        <v>0</v>
      </c>
    </row>
    <row r="78" spans="1:6" ht="30" hidden="1" x14ac:dyDescent="0.25">
      <c r="A78" s="70" t="s">
        <v>44</v>
      </c>
      <c r="B78" s="44" t="s">
        <v>182</v>
      </c>
      <c r="C78" s="135" t="s">
        <v>540</v>
      </c>
      <c r="D78" s="125">
        <f>K16</f>
        <v>0</v>
      </c>
      <c r="E78" s="143">
        <v>1979</v>
      </c>
      <c r="F78" s="118">
        <f t="shared" si="1"/>
        <v>0</v>
      </c>
    </row>
    <row r="79" spans="1:6" ht="30" hidden="1" x14ac:dyDescent="0.25">
      <c r="A79" s="70" t="s">
        <v>45</v>
      </c>
      <c r="B79" s="44" t="s">
        <v>183</v>
      </c>
      <c r="C79" s="135" t="s">
        <v>540</v>
      </c>
      <c r="D79" s="125">
        <f>K16</f>
        <v>0</v>
      </c>
      <c r="E79" s="143">
        <v>1979</v>
      </c>
      <c r="F79" s="118">
        <f t="shared" si="1"/>
        <v>0</v>
      </c>
    </row>
    <row r="80" spans="1:6" ht="30" hidden="1" x14ac:dyDescent="0.25">
      <c r="A80" s="28">
        <v>1</v>
      </c>
      <c r="B80" s="29" t="s">
        <v>190</v>
      </c>
      <c r="C80" s="135"/>
      <c r="D80" s="125"/>
      <c r="E80" s="143" t="s">
        <v>501</v>
      </c>
      <c r="F80" s="118"/>
    </row>
    <row r="81" spans="1:6" hidden="1" x14ac:dyDescent="0.25">
      <c r="A81" s="70" t="s">
        <v>101</v>
      </c>
      <c r="B81" s="34" t="s">
        <v>8</v>
      </c>
      <c r="C81" s="135"/>
      <c r="D81" s="125"/>
      <c r="E81" s="143" t="s">
        <v>501</v>
      </c>
      <c r="F81" s="118"/>
    </row>
    <row r="82" spans="1:6" ht="30" hidden="1" x14ac:dyDescent="0.25">
      <c r="A82" s="70" t="s">
        <v>102</v>
      </c>
      <c r="B82" s="44" t="s">
        <v>103</v>
      </c>
      <c r="C82" s="135" t="s">
        <v>540</v>
      </c>
      <c r="D82" s="125">
        <f>D79</f>
        <v>0</v>
      </c>
      <c r="E82" s="143">
        <v>1780.6</v>
      </c>
      <c r="F82" s="118">
        <f t="shared" si="1"/>
        <v>0</v>
      </c>
    </row>
    <row r="83" spans="1:6" ht="45" hidden="1" x14ac:dyDescent="0.25">
      <c r="A83" s="70" t="s">
        <v>185</v>
      </c>
      <c r="B83" s="44" t="s">
        <v>104</v>
      </c>
      <c r="C83" s="135" t="s">
        <v>540</v>
      </c>
      <c r="D83" s="125">
        <f>D82</f>
        <v>0</v>
      </c>
      <c r="E83" s="143">
        <v>1780.6</v>
      </c>
      <c r="F83" s="118">
        <f t="shared" si="1"/>
        <v>0</v>
      </c>
    </row>
    <row r="84" spans="1:6" ht="45" hidden="1" x14ac:dyDescent="0.25">
      <c r="A84" s="70" t="s">
        <v>186</v>
      </c>
      <c r="B84" s="44" t="s">
        <v>105</v>
      </c>
      <c r="C84" s="135" t="s">
        <v>540</v>
      </c>
      <c r="D84" s="125">
        <f t="shared" ref="D84:D102" si="2">D83</f>
        <v>0</v>
      </c>
      <c r="E84" s="143">
        <v>1780.6</v>
      </c>
      <c r="F84" s="118">
        <f t="shared" si="1"/>
        <v>0</v>
      </c>
    </row>
    <row r="85" spans="1:6" ht="30" hidden="1" x14ac:dyDescent="0.25">
      <c r="A85" s="70" t="s">
        <v>187</v>
      </c>
      <c r="B85" s="44" t="s">
        <v>106</v>
      </c>
      <c r="C85" s="135" t="s">
        <v>540</v>
      </c>
      <c r="D85" s="125">
        <f t="shared" si="2"/>
        <v>0</v>
      </c>
      <c r="E85" s="143">
        <v>1780.6</v>
      </c>
      <c r="F85" s="118">
        <f t="shared" si="1"/>
        <v>0</v>
      </c>
    </row>
    <row r="86" spans="1:6" ht="30" hidden="1" x14ac:dyDescent="0.25">
      <c r="A86" s="70" t="s">
        <v>107</v>
      </c>
      <c r="B86" s="44" t="s">
        <v>108</v>
      </c>
      <c r="C86" s="135" t="s">
        <v>540</v>
      </c>
      <c r="D86" s="125">
        <f t="shared" si="2"/>
        <v>0</v>
      </c>
      <c r="E86" s="143">
        <v>1780.6</v>
      </c>
      <c r="F86" s="118">
        <f t="shared" si="1"/>
        <v>0</v>
      </c>
    </row>
    <row r="87" spans="1:6" ht="30" hidden="1" x14ac:dyDescent="0.25">
      <c r="A87" s="70" t="s">
        <v>109</v>
      </c>
      <c r="B87" s="44" t="s">
        <v>110</v>
      </c>
      <c r="C87" s="135" t="s">
        <v>540</v>
      </c>
      <c r="D87" s="125">
        <f t="shared" si="2"/>
        <v>0</v>
      </c>
      <c r="E87" s="143">
        <v>1780.6</v>
      </c>
      <c r="F87" s="118">
        <f t="shared" si="1"/>
        <v>0</v>
      </c>
    </row>
    <row r="88" spans="1:6" ht="30" hidden="1" x14ac:dyDescent="0.25">
      <c r="A88" s="70" t="s">
        <v>111</v>
      </c>
      <c r="B88" s="44" t="s">
        <v>112</v>
      </c>
      <c r="C88" s="135" t="s">
        <v>540</v>
      </c>
      <c r="D88" s="125">
        <f t="shared" si="2"/>
        <v>0</v>
      </c>
      <c r="E88" s="143">
        <v>1780.6</v>
      </c>
      <c r="F88" s="118">
        <f t="shared" si="1"/>
        <v>0</v>
      </c>
    </row>
    <row r="89" spans="1:6" ht="30" hidden="1" x14ac:dyDescent="0.25">
      <c r="A89" s="70" t="s">
        <v>113</v>
      </c>
      <c r="B89" s="44" t="s">
        <v>114</v>
      </c>
      <c r="C89" s="135" t="s">
        <v>540</v>
      </c>
      <c r="D89" s="125">
        <f t="shared" si="2"/>
        <v>0</v>
      </c>
      <c r="E89" s="143">
        <v>1780.6</v>
      </c>
      <c r="F89" s="118">
        <f t="shared" si="1"/>
        <v>0</v>
      </c>
    </row>
    <row r="90" spans="1:6" ht="30" hidden="1" x14ac:dyDescent="0.25">
      <c r="A90" s="39" t="s">
        <v>115</v>
      </c>
      <c r="B90" s="44" t="s">
        <v>116</v>
      </c>
      <c r="C90" s="135" t="s">
        <v>540</v>
      </c>
      <c r="D90" s="125">
        <f t="shared" si="2"/>
        <v>0</v>
      </c>
      <c r="E90" s="143">
        <v>1780.6</v>
      </c>
      <c r="F90" s="118">
        <f t="shared" si="1"/>
        <v>0</v>
      </c>
    </row>
    <row r="91" spans="1:6" ht="30" hidden="1" x14ac:dyDescent="0.25">
      <c r="A91" s="39" t="s">
        <v>117</v>
      </c>
      <c r="B91" s="44" t="s">
        <v>118</v>
      </c>
      <c r="C91" s="135" t="s">
        <v>540</v>
      </c>
      <c r="D91" s="125">
        <f t="shared" si="2"/>
        <v>0</v>
      </c>
      <c r="E91" s="143">
        <v>1780.6</v>
      </c>
      <c r="F91" s="118">
        <f t="shared" si="1"/>
        <v>0</v>
      </c>
    </row>
    <row r="92" spans="1:6" ht="30" hidden="1" x14ac:dyDescent="0.25">
      <c r="A92" s="70" t="s">
        <v>119</v>
      </c>
      <c r="B92" s="44" t="s">
        <v>120</v>
      </c>
      <c r="C92" s="135" t="s">
        <v>540</v>
      </c>
      <c r="D92" s="125">
        <f t="shared" si="2"/>
        <v>0</v>
      </c>
      <c r="E92" s="143">
        <v>1780.6</v>
      </c>
      <c r="F92" s="118">
        <f t="shared" si="1"/>
        <v>0</v>
      </c>
    </row>
    <row r="93" spans="1:6" ht="45" hidden="1" x14ac:dyDescent="0.25">
      <c r="A93" s="70" t="s">
        <v>121</v>
      </c>
      <c r="B93" s="44" t="s">
        <v>122</v>
      </c>
      <c r="C93" s="135" t="s">
        <v>540</v>
      </c>
      <c r="D93" s="125">
        <f t="shared" si="2"/>
        <v>0</v>
      </c>
      <c r="E93" s="143">
        <v>1780.6</v>
      </c>
      <c r="F93" s="118">
        <f t="shared" si="1"/>
        <v>0</v>
      </c>
    </row>
    <row r="94" spans="1:6" ht="30" hidden="1" x14ac:dyDescent="0.25">
      <c r="A94" s="70" t="s">
        <v>188</v>
      </c>
      <c r="B94" s="37" t="s">
        <v>184</v>
      </c>
      <c r="C94" s="135" t="s">
        <v>540</v>
      </c>
      <c r="D94" s="125">
        <f t="shared" si="2"/>
        <v>0</v>
      </c>
      <c r="E94" s="143">
        <v>1780.6</v>
      </c>
      <c r="F94" s="118">
        <f t="shared" si="1"/>
        <v>0</v>
      </c>
    </row>
    <row r="95" spans="1:6" ht="45" hidden="1" x14ac:dyDescent="0.25">
      <c r="A95" s="70" t="s">
        <v>123</v>
      </c>
      <c r="B95" s="44" t="s">
        <v>124</v>
      </c>
      <c r="C95" s="135" t="s">
        <v>540</v>
      </c>
      <c r="D95" s="125">
        <f t="shared" si="2"/>
        <v>0</v>
      </c>
      <c r="E95" s="143">
        <v>1780.6</v>
      </c>
      <c r="F95" s="118">
        <f t="shared" si="1"/>
        <v>0</v>
      </c>
    </row>
    <row r="96" spans="1:6" ht="45" hidden="1" x14ac:dyDescent="0.25">
      <c r="A96" s="70" t="s">
        <v>125</v>
      </c>
      <c r="B96" s="44" t="s">
        <v>126</v>
      </c>
      <c r="C96" s="135" t="s">
        <v>540</v>
      </c>
      <c r="D96" s="125">
        <f t="shared" si="2"/>
        <v>0</v>
      </c>
      <c r="E96" s="143">
        <v>1780.6</v>
      </c>
      <c r="F96" s="118">
        <f t="shared" si="1"/>
        <v>0</v>
      </c>
    </row>
    <row r="97" spans="1:6" ht="30" hidden="1" x14ac:dyDescent="0.25">
      <c r="A97" s="70" t="s">
        <v>127</v>
      </c>
      <c r="B97" s="44" t="s">
        <v>128</v>
      </c>
      <c r="C97" s="135" t="s">
        <v>540</v>
      </c>
      <c r="D97" s="125">
        <f t="shared" si="2"/>
        <v>0</v>
      </c>
      <c r="E97" s="143">
        <v>1780.6</v>
      </c>
      <c r="F97" s="118">
        <f t="shared" si="1"/>
        <v>0</v>
      </c>
    </row>
    <row r="98" spans="1:6" ht="30" hidden="1" x14ac:dyDescent="0.25">
      <c r="A98" s="70" t="s">
        <v>129</v>
      </c>
      <c r="B98" s="44" t="s">
        <v>130</v>
      </c>
      <c r="C98" s="135" t="s">
        <v>540</v>
      </c>
      <c r="D98" s="125">
        <f t="shared" si="2"/>
        <v>0</v>
      </c>
      <c r="E98" s="143">
        <v>1780.6</v>
      </c>
      <c r="F98" s="118">
        <f t="shared" si="1"/>
        <v>0</v>
      </c>
    </row>
    <row r="99" spans="1:6" ht="30" hidden="1" x14ac:dyDescent="0.25">
      <c r="A99" s="70" t="s">
        <v>131</v>
      </c>
      <c r="B99" s="44" t="s">
        <v>132</v>
      </c>
      <c r="C99" s="135" t="s">
        <v>540</v>
      </c>
      <c r="D99" s="125">
        <f t="shared" si="2"/>
        <v>0</v>
      </c>
      <c r="E99" s="143">
        <v>1780.6</v>
      </c>
      <c r="F99" s="118">
        <f t="shared" si="1"/>
        <v>0</v>
      </c>
    </row>
    <row r="100" spans="1:6" ht="30" hidden="1" x14ac:dyDescent="0.25">
      <c r="A100" s="70" t="s">
        <v>133</v>
      </c>
      <c r="B100" s="44" t="s">
        <v>134</v>
      </c>
      <c r="C100" s="135" t="s">
        <v>540</v>
      </c>
      <c r="D100" s="125">
        <f t="shared" si="2"/>
        <v>0</v>
      </c>
      <c r="E100" s="143">
        <v>1780.6</v>
      </c>
      <c r="F100" s="118">
        <f t="shared" si="1"/>
        <v>0</v>
      </c>
    </row>
    <row r="101" spans="1:6" ht="30" hidden="1" x14ac:dyDescent="0.25">
      <c r="A101" s="70" t="s">
        <v>135</v>
      </c>
      <c r="B101" s="44" t="s">
        <v>136</v>
      </c>
      <c r="C101" s="135" t="s">
        <v>540</v>
      </c>
      <c r="D101" s="125">
        <f t="shared" si="2"/>
        <v>0</v>
      </c>
      <c r="E101" s="143">
        <v>1780.6</v>
      </c>
      <c r="F101" s="118">
        <f t="shared" si="1"/>
        <v>0</v>
      </c>
    </row>
    <row r="102" spans="1:6" ht="30" hidden="1" x14ac:dyDescent="0.25">
      <c r="A102" s="70" t="s">
        <v>137</v>
      </c>
      <c r="B102" s="44" t="s">
        <v>138</v>
      </c>
      <c r="C102" s="135" t="s">
        <v>540</v>
      </c>
      <c r="D102" s="125">
        <f t="shared" si="2"/>
        <v>0</v>
      </c>
      <c r="E102" s="143">
        <v>1780.6</v>
      </c>
      <c r="F102" s="118">
        <f t="shared" si="1"/>
        <v>0</v>
      </c>
    </row>
    <row r="103" spans="1:6" ht="45" hidden="1" x14ac:dyDescent="0.25">
      <c r="A103" s="70" t="s">
        <v>9</v>
      </c>
      <c r="B103" s="44" t="s">
        <v>10</v>
      </c>
      <c r="C103" s="135"/>
      <c r="D103" s="125"/>
      <c r="E103" s="143" t="s">
        <v>501</v>
      </c>
      <c r="F103" s="118"/>
    </row>
    <row r="104" spans="1:6" ht="30" hidden="1" x14ac:dyDescent="0.25">
      <c r="A104" s="70" t="s">
        <v>11</v>
      </c>
      <c r="B104" s="44" t="s">
        <v>139</v>
      </c>
      <c r="C104" s="135" t="s">
        <v>540</v>
      </c>
      <c r="D104" s="125">
        <f>D102</f>
        <v>0</v>
      </c>
      <c r="E104" s="143">
        <v>1780.6</v>
      </c>
      <c r="F104" s="118">
        <f t="shared" si="1"/>
        <v>0</v>
      </c>
    </row>
    <row r="105" spans="1:6" ht="30" hidden="1" x14ac:dyDescent="0.25">
      <c r="A105" s="70" t="s">
        <v>12</v>
      </c>
      <c r="B105" s="44" t="s">
        <v>13</v>
      </c>
      <c r="C105" s="135" t="s">
        <v>540</v>
      </c>
      <c r="D105" s="125">
        <f>D104</f>
        <v>0</v>
      </c>
      <c r="E105" s="143">
        <v>1780.6</v>
      </c>
      <c r="F105" s="118">
        <f t="shared" si="1"/>
        <v>0</v>
      </c>
    </row>
    <row r="106" spans="1:6" ht="30" hidden="1" x14ac:dyDescent="0.25">
      <c r="A106" s="70" t="s">
        <v>14</v>
      </c>
      <c r="B106" s="44" t="s">
        <v>73</v>
      </c>
      <c r="C106" s="135" t="s">
        <v>540</v>
      </c>
      <c r="D106" s="125">
        <f t="shared" ref="D106:D121" si="3">D105</f>
        <v>0</v>
      </c>
      <c r="E106" s="143">
        <v>1780.6</v>
      </c>
      <c r="F106" s="118">
        <f t="shared" si="1"/>
        <v>0</v>
      </c>
    </row>
    <row r="107" spans="1:6" ht="30" hidden="1" x14ac:dyDescent="0.25">
      <c r="A107" s="70" t="s">
        <v>15</v>
      </c>
      <c r="B107" s="44" t="s">
        <v>54</v>
      </c>
      <c r="C107" s="135" t="s">
        <v>540</v>
      </c>
      <c r="D107" s="125">
        <f t="shared" si="3"/>
        <v>0</v>
      </c>
      <c r="E107" s="143">
        <v>1780.6</v>
      </c>
      <c r="F107" s="118">
        <f t="shared" si="1"/>
        <v>0</v>
      </c>
    </row>
    <row r="108" spans="1:6" ht="30" hidden="1" x14ac:dyDescent="0.25">
      <c r="A108" s="70" t="s">
        <v>16</v>
      </c>
      <c r="B108" s="44" t="s">
        <v>50</v>
      </c>
      <c r="C108" s="135" t="s">
        <v>540</v>
      </c>
      <c r="D108" s="125">
        <f t="shared" si="3"/>
        <v>0</v>
      </c>
      <c r="E108" s="143">
        <v>1780.6</v>
      </c>
      <c r="F108" s="118">
        <f t="shared" si="1"/>
        <v>0</v>
      </c>
    </row>
    <row r="109" spans="1:6" ht="30" hidden="1" x14ac:dyDescent="0.25">
      <c r="A109" s="70" t="s">
        <v>17</v>
      </c>
      <c r="B109" s="44" t="s">
        <v>75</v>
      </c>
      <c r="C109" s="135" t="s">
        <v>540</v>
      </c>
      <c r="D109" s="125">
        <f t="shared" si="3"/>
        <v>0</v>
      </c>
      <c r="E109" s="143">
        <v>1780.6</v>
      </c>
      <c r="F109" s="118">
        <f t="shared" si="1"/>
        <v>0</v>
      </c>
    </row>
    <row r="110" spans="1:6" ht="30" hidden="1" x14ac:dyDescent="0.25">
      <c r="A110" s="70" t="s">
        <v>18</v>
      </c>
      <c r="B110" s="44" t="s">
        <v>140</v>
      </c>
      <c r="C110" s="135" t="s">
        <v>540</v>
      </c>
      <c r="D110" s="125">
        <f t="shared" si="3"/>
        <v>0</v>
      </c>
      <c r="E110" s="143">
        <v>1780.6</v>
      </c>
      <c r="F110" s="118">
        <f t="shared" si="1"/>
        <v>0</v>
      </c>
    </row>
    <row r="111" spans="1:6" ht="30" hidden="1" x14ac:dyDescent="0.25">
      <c r="A111" s="70" t="s">
        <v>19</v>
      </c>
      <c r="B111" s="44" t="s">
        <v>76</v>
      </c>
      <c r="C111" s="135" t="s">
        <v>540</v>
      </c>
      <c r="D111" s="125">
        <f t="shared" si="3"/>
        <v>0</v>
      </c>
      <c r="E111" s="143">
        <v>1780.6</v>
      </c>
      <c r="F111" s="118">
        <f t="shared" si="1"/>
        <v>0</v>
      </c>
    </row>
    <row r="112" spans="1:6" ht="30" hidden="1" x14ac:dyDescent="0.25">
      <c r="A112" s="70" t="s">
        <v>20</v>
      </c>
      <c r="B112" s="44" t="s">
        <v>77</v>
      </c>
      <c r="C112" s="135" t="s">
        <v>540</v>
      </c>
      <c r="D112" s="125">
        <f t="shared" si="3"/>
        <v>0</v>
      </c>
      <c r="E112" s="143">
        <v>1780.6</v>
      </c>
      <c r="F112" s="118">
        <f t="shared" si="1"/>
        <v>0</v>
      </c>
    </row>
    <row r="113" spans="1:6" ht="30" hidden="1" x14ac:dyDescent="0.25">
      <c r="A113" s="70" t="s">
        <v>21</v>
      </c>
      <c r="B113" s="44" t="s">
        <v>78</v>
      </c>
      <c r="C113" s="135" t="s">
        <v>540</v>
      </c>
      <c r="D113" s="125">
        <f t="shared" si="3"/>
        <v>0</v>
      </c>
      <c r="E113" s="143">
        <v>1780.6</v>
      </c>
      <c r="F113" s="118">
        <f t="shared" si="1"/>
        <v>0</v>
      </c>
    </row>
    <row r="114" spans="1:6" ht="30" hidden="1" x14ac:dyDescent="0.25">
      <c r="A114" s="70" t="s">
        <v>22</v>
      </c>
      <c r="B114" s="44" t="s">
        <v>141</v>
      </c>
      <c r="C114" s="135" t="s">
        <v>540</v>
      </c>
      <c r="D114" s="125">
        <f t="shared" si="3"/>
        <v>0</v>
      </c>
      <c r="E114" s="143">
        <v>1780.6</v>
      </c>
      <c r="F114" s="118">
        <f t="shared" si="1"/>
        <v>0</v>
      </c>
    </row>
    <row r="115" spans="1:6" ht="30" hidden="1" x14ac:dyDescent="0.25">
      <c r="A115" s="70" t="s">
        <v>23</v>
      </c>
      <c r="B115" s="44" t="s">
        <v>79</v>
      </c>
      <c r="C115" s="135" t="s">
        <v>540</v>
      </c>
      <c r="D115" s="125">
        <f t="shared" si="3"/>
        <v>0</v>
      </c>
      <c r="E115" s="143">
        <v>1780.6</v>
      </c>
      <c r="F115" s="118">
        <f t="shared" si="1"/>
        <v>0</v>
      </c>
    </row>
    <row r="116" spans="1:6" ht="30" hidden="1" x14ac:dyDescent="0.25">
      <c r="A116" s="70" t="s">
        <v>24</v>
      </c>
      <c r="B116" s="44" t="s">
        <v>80</v>
      </c>
      <c r="C116" s="135" t="s">
        <v>540</v>
      </c>
      <c r="D116" s="125">
        <f t="shared" si="3"/>
        <v>0</v>
      </c>
      <c r="E116" s="143">
        <v>1780.6</v>
      </c>
      <c r="F116" s="118">
        <f t="shared" si="1"/>
        <v>0</v>
      </c>
    </row>
    <row r="117" spans="1:6" ht="30" hidden="1" x14ac:dyDescent="0.25">
      <c r="A117" s="70" t="s">
        <v>25</v>
      </c>
      <c r="B117" s="44" t="s">
        <v>81</v>
      </c>
      <c r="C117" s="135" t="s">
        <v>540</v>
      </c>
      <c r="D117" s="125">
        <f t="shared" si="3"/>
        <v>0</v>
      </c>
      <c r="E117" s="143">
        <v>1780.6</v>
      </c>
      <c r="F117" s="118">
        <f t="shared" si="1"/>
        <v>0</v>
      </c>
    </row>
    <row r="118" spans="1:6" ht="30" hidden="1" x14ac:dyDescent="0.25">
      <c r="A118" s="70" t="s">
        <v>26</v>
      </c>
      <c r="B118" s="44" t="s">
        <v>82</v>
      </c>
      <c r="C118" s="135" t="s">
        <v>540</v>
      </c>
      <c r="D118" s="125">
        <f t="shared" si="3"/>
        <v>0</v>
      </c>
      <c r="E118" s="143">
        <v>1780.6</v>
      </c>
      <c r="F118" s="118">
        <f t="shared" si="1"/>
        <v>0</v>
      </c>
    </row>
    <row r="119" spans="1:6" ht="30" hidden="1" x14ac:dyDescent="0.25">
      <c r="A119" s="70" t="s">
        <v>142</v>
      </c>
      <c r="B119" s="44" t="s">
        <v>143</v>
      </c>
      <c r="C119" s="135" t="s">
        <v>540</v>
      </c>
      <c r="D119" s="125">
        <f t="shared" si="3"/>
        <v>0</v>
      </c>
      <c r="E119" s="143">
        <v>1780.6</v>
      </c>
      <c r="F119" s="118">
        <f t="shared" si="1"/>
        <v>0</v>
      </c>
    </row>
    <row r="120" spans="1:6" ht="30" hidden="1" x14ac:dyDescent="0.25">
      <c r="A120" s="70" t="s">
        <v>27</v>
      </c>
      <c r="B120" s="44" t="s">
        <v>83</v>
      </c>
      <c r="C120" s="135" t="s">
        <v>540</v>
      </c>
      <c r="D120" s="125">
        <f t="shared" si="3"/>
        <v>0</v>
      </c>
      <c r="E120" s="143">
        <v>1780.6</v>
      </c>
      <c r="F120" s="118">
        <f t="shared" si="1"/>
        <v>0</v>
      </c>
    </row>
    <row r="121" spans="1:6" ht="30" hidden="1" x14ac:dyDescent="0.25">
      <c r="A121" s="70" t="s">
        <v>28</v>
      </c>
      <c r="B121" s="44" t="s">
        <v>144</v>
      </c>
      <c r="C121" s="135" t="s">
        <v>540</v>
      </c>
      <c r="D121" s="125">
        <f t="shared" si="3"/>
        <v>0</v>
      </c>
      <c r="E121" s="143">
        <v>1780.6</v>
      </c>
      <c r="F121" s="118">
        <f t="shared" si="1"/>
        <v>0</v>
      </c>
    </row>
    <row r="122" spans="1:6" ht="30" hidden="1" x14ac:dyDescent="0.25">
      <c r="A122" s="70" t="s">
        <v>29</v>
      </c>
      <c r="B122" s="44" t="s">
        <v>30</v>
      </c>
      <c r="C122" s="135"/>
      <c r="D122" s="125"/>
      <c r="E122" s="143">
        <v>1979</v>
      </c>
      <c r="F122" s="118">
        <f t="shared" si="1"/>
        <v>0</v>
      </c>
    </row>
    <row r="123" spans="1:6" hidden="1" x14ac:dyDescent="0.25">
      <c r="A123" s="39" t="s">
        <v>31</v>
      </c>
      <c r="B123" s="34" t="s">
        <v>32</v>
      </c>
      <c r="C123" s="135"/>
      <c r="D123" s="125"/>
      <c r="E123" s="143" t="s">
        <v>501</v>
      </c>
      <c r="F123" s="118"/>
    </row>
    <row r="124" spans="1:6" ht="30" hidden="1" x14ac:dyDescent="0.25">
      <c r="A124" s="70" t="s">
        <v>33</v>
      </c>
      <c r="B124" s="44" t="s">
        <v>86</v>
      </c>
      <c r="C124" s="135"/>
      <c r="D124" s="125"/>
      <c r="E124" s="143" t="s">
        <v>501</v>
      </c>
      <c r="F124" s="118"/>
    </row>
    <row r="125" spans="1:6" ht="45" hidden="1" x14ac:dyDescent="0.25">
      <c r="A125" s="70" t="s">
        <v>145</v>
      </c>
      <c r="B125" s="44" t="s">
        <v>146</v>
      </c>
      <c r="C125" s="135" t="s">
        <v>540</v>
      </c>
      <c r="D125" s="125">
        <f>D121</f>
        <v>0</v>
      </c>
      <c r="E125" s="143">
        <v>1780.6</v>
      </c>
      <c r="F125" s="118">
        <f t="shared" si="1"/>
        <v>0</v>
      </c>
    </row>
    <row r="126" spans="1:6" ht="30" hidden="1" x14ac:dyDescent="0.25">
      <c r="A126" s="70" t="s">
        <v>34</v>
      </c>
      <c r="B126" s="44" t="s">
        <v>147</v>
      </c>
      <c r="C126" s="135" t="s">
        <v>540</v>
      </c>
      <c r="D126" s="125">
        <f>D125</f>
        <v>0</v>
      </c>
      <c r="E126" s="143">
        <v>1780.6</v>
      </c>
      <c r="F126" s="118">
        <f t="shared" si="1"/>
        <v>0</v>
      </c>
    </row>
    <row r="127" spans="1:6" ht="30" hidden="1" x14ac:dyDescent="0.25">
      <c r="A127" s="70" t="s">
        <v>35</v>
      </c>
      <c r="B127" s="44" t="s">
        <v>89</v>
      </c>
      <c r="C127" s="135" t="s">
        <v>540</v>
      </c>
      <c r="D127" s="125">
        <f t="shared" ref="D127:D139" si="4">D126</f>
        <v>0</v>
      </c>
      <c r="E127" s="143">
        <v>1780.6</v>
      </c>
      <c r="F127" s="118">
        <f t="shared" si="1"/>
        <v>0</v>
      </c>
    </row>
    <row r="128" spans="1:6" ht="30" hidden="1" x14ac:dyDescent="0.25">
      <c r="A128" s="70" t="s">
        <v>36</v>
      </c>
      <c r="B128" s="44" t="s">
        <v>148</v>
      </c>
      <c r="C128" s="135" t="s">
        <v>540</v>
      </c>
      <c r="D128" s="125">
        <f t="shared" si="4"/>
        <v>0</v>
      </c>
      <c r="E128" s="143">
        <v>1780.6</v>
      </c>
      <c r="F128" s="118">
        <f t="shared" si="1"/>
        <v>0</v>
      </c>
    </row>
    <row r="129" spans="1:6" ht="45" hidden="1" x14ac:dyDescent="0.25">
      <c r="A129" s="70" t="s">
        <v>37</v>
      </c>
      <c r="B129" s="44" t="s">
        <v>88</v>
      </c>
      <c r="C129" s="135" t="s">
        <v>540</v>
      </c>
      <c r="D129" s="125">
        <f t="shared" si="4"/>
        <v>0</v>
      </c>
      <c r="E129" s="143">
        <v>1780.6</v>
      </c>
      <c r="F129" s="118">
        <f t="shared" si="1"/>
        <v>0</v>
      </c>
    </row>
    <row r="130" spans="1:6" ht="30" hidden="1" x14ac:dyDescent="0.25">
      <c r="A130" s="70" t="s">
        <v>149</v>
      </c>
      <c r="B130" s="44" t="s">
        <v>150</v>
      </c>
      <c r="C130" s="135" t="s">
        <v>540</v>
      </c>
      <c r="D130" s="125">
        <f t="shared" si="4"/>
        <v>0</v>
      </c>
      <c r="E130" s="143">
        <v>1780.6</v>
      </c>
      <c r="F130" s="118">
        <f t="shared" si="1"/>
        <v>0</v>
      </c>
    </row>
    <row r="131" spans="1:6" ht="30" hidden="1" x14ac:dyDescent="0.25">
      <c r="A131" s="70" t="s">
        <v>151</v>
      </c>
      <c r="B131" s="44" t="s">
        <v>152</v>
      </c>
      <c r="C131" s="135" t="s">
        <v>540</v>
      </c>
      <c r="D131" s="125">
        <f t="shared" si="4"/>
        <v>0</v>
      </c>
      <c r="E131" s="143">
        <v>1780.6</v>
      </c>
      <c r="F131" s="118">
        <f t="shared" si="1"/>
        <v>0</v>
      </c>
    </row>
    <row r="132" spans="1:6" ht="30" hidden="1" x14ac:dyDescent="0.25">
      <c r="A132" s="70" t="s">
        <v>153</v>
      </c>
      <c r="B132" s="44" t="s">
        <v>154</v>
      </c>
      <c r="C132" s="135" t="s">
        <v>540</v>
      </c>
      <c r="D132" s="125">
        <f t="shared" si="4"/>
        <v>0</v>
      </c>
      <c r="E132" s="143">
        <v>1780.6</v>
      </c>
      <c r="F132" s="118">
        <f t="shared" si="1"/>
        <v>0</v>
      </c>
    </row>
    <row r="133" spans="1:6" ht="30" hidden="1" x14ac:dyDescent="0.25">
      <c r="A133" s="70" t="s">
        <v>155</v>
      </c>
      <c r="B133" s="44" t="s">
        <v>156</v>
      </c>
      <c r="C133" s="135" t="s">
        <v>540</v>
      </c>
      <c r="D133" s="125">
        <f t="shared" si="4"/>
        <v>0</v>
      </c>
      <c r="E133" s="143">
        <v>1780.6</v>
      </c>
      <c r="F133" s="118">
        <f t="shared" si="1"/>
        <v>0</v>
      </c>
    </row>
    <row r="134" spans="1:6" ht="60" hidden="1" x14ac:dyDescent="0.25">
      <c r="A134" s="70" t="s">
        <v>157</v>
      </c>
      <c r="B134" s="44" t="s">
        <v>158</v>
      </c>
      <c r="C134" s="135" t="s">
        <v>540</v>
      </c>
      <c r="D134" s="125">
        <f t="shared" si="4"/>
        <v>0</v>
      </c>
      <c r="E134" s="143">
        <v>1780.6</v>
      </c>
      <c r="F134" s="118">
        <f t="shared" si="1"/>
        <v>0</v>
      </c>
    </row>
    <row r="135" spans="1:6" ht="30" hidden="1" x14ac:dyDescent="0.25">
      <c r="A135" s="70" t="s">
        <v>159</v>
      </c>
      <c r="B135" s="44" t="s">
        <v>160</v>
      </c>
      <c r="C135" s="135" t="s">
        <v>540</v>
      </c>
      <c r="D135" s="125">
        <f t="shared" si="4"/>
        <v>0</v>
      </c>
      <c r="E135" s="143">
        <v>1780.6</v>
      </c>
      <c r="F135" s="118">
        <f t="shared" ref="F135:F198" si="5">D135/E135</f>
        <v>0</v>
      </c>
    </row>
    <row r="136" spans="1:6" ht="75" hidden="1" x14ac:dyDescent="0.25">
      <c r="A136" s="70" t="s">
        <v>38</v>
      </c>
      <c r="B136" s="44" t="s">
        <v>161</v>
      </c>
      <c r="C136" s="135" t="s">
        <v>540</v>
      </c>
      <c r="D136" s="125">
        <f t="shared" si="4"/>
        <v>0</v>
      </c>
      <c r="E136" s="143">
        <v>1780.6</v>
      </c>
      <c r="F136" s="118">
        <f t="shared" si="5"/>
        <v>0</v>
      </c>
    </row>
    <row r="137" spans="1:6" ht="75" hidden="1" x14ac:dyDescent="0.25">
      <c r="A137" s="70" t="s">
        <v>39</v>
      </c>
      <c r="B137" s="44" t="s">
        <v>87</v>
      </c>
      <c r="C137" s="135" t="s">
        <v>540</v>
      </c>
      <c r="D137" s="125">
        <f t="shared" si="4"/>
        <v>0</v>
      </c>
      <c r="E137" s="143">
        <v>1780.6</v>
      </c>
      <c r="F137" s="118">
        <f t="shared" si="5"/>
        <v>0</v>
      </c>
    </row>
    <row r="138" spans="1:6" ht="75" hidden="1" x14ac:dyDescent="0.25">
      <c r="A138" s="70" t="s">
        <v>40</v>
      </c>
      <c r="B138" s="44" t="s">
        <v>162</v>
      </c>
      <c r="C138" s="135" t="s">
        <v>540</v>
      </c>
      <c r="D138" s="125">
        <f t="shared" si="4"/>
        <v>0</v>
      </c>
      <c r="E138" s="143">
        <v>1780.6</v>
      </c>
      <c r="F138" s="118">
        <f t="shared" si="5"/>
        <v>0</v>
      </c>
    </row>
    <row r="139" spans="1:6" ht="30" hidden="1" x14ac:dyDescent="0.25">
      <c r="A139" s="70" t="s">
        <v>163</v>
      </c>
      <c r="B139" s="44" t="s">
        <v>164</v>
      </c>
      <c r="C139" s="135" t="s">
        <v>540</v>
      </c>
      <c r="D139" s="125">
        <f t="shared" si="4"/>
        <v>0</v>
      </c>
      <c r="E139" s="143">
        <v>1780.6</v>
      </c>
      <c r="F139" s="118">
        <f t="shared" si="5"/>
        <v>0</v>
      </c>
    </row>
    <row r="140" spans="1:6" hidden="1" x14ac:dyDescent="0.25">
      <c r="A140" s="70" t="s">
        <v>165</v>
      </c>
      <c r="B140" s="34" t="s">
        <v>96</v>
      </c>
      <c r="C140" s="135"/>
      <c r="D140" s="125"/>
      <c r="E140" s="143" t="s">
        <v>501</v>
      </c>
      <c r="F140" s="118"/>
    </row>
    <row r="141" spans="1:6" ht="30" hidden="1" x14ac:dyDescent="0.25">
      <c r="A141" s="70" t="s">
        <v>166</v>
      </c>
      <c r="B141" s="44" t="s">
        <v>167</v>
      </c>
      <c r="C141" s="135" t="s">
        <v>540</v>
      </c>
      <c r="D141" s="125">
        <f>D139</f>
        <v>0</v>
      </c>
      <c r="E141" s="143">
        <v>1780.6</v>
      </c>
      <c r="F141" s="118">
        <f t="shared" si="5"/>
        <v>0</v>
      </c>
    </row>
    <row r="142" spans="1:6" ht="60" hidden="1" x14ac:dyDescent="0.25">
      <c r="A142" s="70" t="s">
        <v>168</v>
      </c>
      <c r="B142" s="44" t="s">
        <v>169</v>
      </c>
      <c r="C142" s="135" t="s">
        <v>540</v>
      </c>
      <c r="D142" s="125">
        <f>D141</f>
        <v>0</v>
      </c>
      <c r="E142" s="143">
        <v>1780.6</v>
      </c>
      <c r="F142" s="118">
        <f t="shared" si="5"/>
        <v>0</v>
      </c>
    </row>
    <row r="143" spans="1:6" hidden="1" x14ac:dyDescent="0.25">
      <c r="A143" s="70" t="s">
        <v>170</v>
      </c>
      <c r="B143" s="34" t="s">
        <v>171</v>
      </c>
      <c r="C143" s="135"/>
      <c r="D143" s="125"/>
      <c r="E143" s="143" t="s">
        <v>501</v>
      </c>
      <c r="F143" s="118"/>
    </row>
    <row r="144" spans="1:6" ht="30" hidden="1" x14ac:dyDescent="0.25">
      <c r="A144" s="70" t="s">
        <v>172</v>
      </c>
      <c r="B144" s="44" t="s">
        <v>173</v>
      </c>
      <c r="C144" s="135" t="s">
        <v>540</v>
      </c>
      <c r="D144" s="125">
        <f>D142</f>
        <v>0</v>
      </c>
      <c r="E144" s="143">
        <v>1780.6</v>
      </c>
      <c r="F144" s="118">
        <f t="shared" si="5"/>
        <v>0</v>
      </c>
    </row>
    <row r="145" spans="1:9" ht="45" hidden="1" x14ac:dyDescent="0.25">
      <c r="A145" s="70" t="s">
        <v>174</v>
      </c>
      <c r="B145" s="44" t="s">
        <v>175</v>
      </c>
      <c r="C145" s="135" t="s">
        <v>540</v>
      </c>
      <c r="D145" s="125">
        <f>D144</f>
        <v>0</v>
      </c>
      <c r="E145" s="143">
        <v>1780.6</v>
      </c>
      <c r="F145" s="118">
        <f t="shared" si="5"/>
        <v>0</v>
      </c>
    </row>
    <row r="146" spans="1:9" ht="45" hidden="1" x14ac:dyDescent="0.25">
      <c r="A146" s="70" t="s">
        <v>176</v>
      </c>
      <c r="B146" s="34" t="s">
        <v>99</v>
      </c>
      <c r="C146" s="135"/>
      <c r="D146" s="125"/>
      <c r="E146" s="143" t="s">
        <v>501</v>
      </c>
      <c r="F146" s="118"/>
    </row>
    <row r="147" spans="1:9" ht="60" hidden="1" x14ac:dyDescent="0.25">
      <c r="A147" s="70" t="s">
        <v>177</v>
      </c>
      <c r="B147" s="44" t="s">
        <v>178</v>
      </c>
      <c r="C147" s="135" t="s">
        <v>540</v>
      </c>
      <c r="D147" s="125">
        <f>D145</f>
        <v>0</v>
      </c>
      <c r="E147" s="143">
        <v>1780.6</v>
      </c>
      <c r="F147" s="118">
        <f t="shared" si="5"/>
        <v>0</v>
      </c>
    </row>
    <row r="148" spans="1:9" ht="75" hidden="1" x14ac:dyDescent="0.25">
      <c r="A148" s="70" t="s">
        <v>179</v>
      </c>
      <c r="B148" s="44" t="s">
        <v>180</v>
      </c>
      <c r="C148" s="135" t="s">
        <v>540</v>
      </c>
      <c r="D148" s="125">
        <f>D147</f>
        <v>0</v>
      </c>
      <c r="E148" s="143">
        <v>1780.6</v>
      </c>
      <c r="F148" s="118">
        <f t="shared" si="5"/>
        <v>0</v>
      </c>
    </row>
    <row r="149" spans="1:9" hidden="1" x14ac:dyDescent="0.25">
      <c r="A149" s="70" t="s">
        <v>41</v>
      </c>
      <c r="B149" s="34" t="s">
        <v>42</v>
      </c>
      <c r="C149" s="135"/>
      <c r="D149" s="125"/>
      <c r="E149" s="143" t="s">
        <v>501</v>
      </c>
      <c r="F149" s="118"/>
    </row>
    <row r="150" spans="1:9" ht="30" hidden="1" x14ac:dyDescent="0.25">
      <c r="A150" s="70" t="s">
        <v>43</v>
      </c>
      <c r="B150" s="44" t="s">
        <v>181</v>
      </c>
      <c r="C150" s="135" t="s">
        <v>540</v>
      </c>
      <c r="D150" s="125">
        <f>D148</f>
        <v>0</v>
      </c>
      <c r="E150" s="143">
        <v>1780.6</v>
      </c>
      <c r="F150" s="118">
        <f t="shared" si="5"/>
        <v>0</v>
      </c>
    </row>
    <row r="151" spans="1:9" ht="30" hidden="1" x14ac:dyDescent="0.25">
      <c r="A151" s="70" t="s">
        <v>44</v>
      </c>
      <c r="B151" s="44" t="s">
        <v>182</v>
      </c>
      <c r="C151" s="135" t="s">
        <v>540</v>
      </c>
      <c r="D151" s="125">
        <f>D150</f>
        <v>0</v>
      </c>
      <c r="E151" s="143">
        <v>1780.6</v>
      </c>
      <c r="F151" s="118">
        <f t="shared" si="5"/>
        <v>0</v>
      </c>
    </row>
    <row r="152" spans="1:9" ht="30" hidden="1" x14ac:dyDescent="0.25">
      <c r="A152" s="70" t="s">
        <v>45</v>
      </c>
      <c r="B152" s="44" t="s">
        <v>183</v>
      </c>
      <c r="C152" s="135" t="s">
        <v>540</v>
      </c>
      <c r="D152" s="125">
        <f>D151</f>
        <v>0</v>
      </c>
      <c r="E152" s="143">
        <v>1780.6</v>
      </c>
      <c r="F152" s="118">
        <f t="shared" si="5"/>
        <v>0</v>
      </c>
    </row>
    <row r="153" spans="1:9" ht="30" hidden="1" x14ac:dyDescent="0.25">
      <c r="A153" s="28">
        <v>2</v>
      </c>
      <c r="B153" s="29" t="s">
        <v>191</v>
      </c>
      <c r="C153" s="145"/>
      <c r="D153" s="125"/>
      <c r="E153" s="143" t="s">
        <v>501</v>
      </c>
      <c r="F153" s="118" t="e">
        <f t="shared" si="5"/>
        <v>#VALUE!</v>
      </c>
    </row>
    <row r="154" spans="1:9" hidden="1" x14ac:dyDescent="0.25">
      <c r="A154" s="70" t="s">
        <v>46</v>
      </c>
      <c r="B154" s="34" t="s">
        <v>8</v>
      </c>
      <c r="C154" s="97" t="s">
        <v>501</v>
      </c>
      <c r="D154" s="98" t="s">
        <v>501</v>
      </c>
      <c r="E154" s="98" t="s">
        <v>501</v>
      </c>
      <c r="F154" s="98" t="s">
        <v>501</v>
      </c>
      <c r="G154" s="146"/>
      <c r="H154" s="146"/>
      <c r="I154" s="146"/>
    </row>
    <row r="155" spans="1:9" ht="30" hidden="1" x14ac:dyDescent="0.25">
      <c r="A155" s="70" t="s">
        <v>192</v>
      </c>
      <c r="B155" s="44" t="s">
        <v>193</v>
      </c>
      <c r="C155" s="97" t="s">
        <v>501</v>
      </c>
      <c r="D155" s="98" t="s">
        <v>501</v>
      </c>
      <c r="E155" s="98" t="s">
        <v>501</v>
      </c>
      <c r="F155" s="98" t="s">
        <v>501</v>
      </c>
      <c r="G155" s="146"/>
      <c r="H155" s="146"/>
      <c r="I155" s="146"/>
    </row>
    <row r="156" spans="1:9" ht="30" hidden="1" x14ac:dyDescent="0.25">
      <c r="A156" s="70" t="s">
        <v>194</v>
      </c>
      <c r="B156" s="44" t="s">
        <v>195</v>
      </c>
      <c r="C156" s="97" t="s">
        <v>501</v>
      </c>
      <c r="D156" s="98" t="s">
        <v>501</v>
      </c>
      <c r="E156" s="98" t="s">
        <v>501</v>
      </c>
      <c r="F156" s="98" t="s">
        <v>501</v>
      </c>
      <c r="G156" s="146"/>
      <c r="H156" s="146"/>
      <c r="I156" s="146"/>
    </row>
    <row r="157" spans="1:9" ht="30" hidden="1" x14ac:dyDescent="0.25">
      <c r="A157" s="70" t="s">
        <v>196</v>
      </c>
      <c r="B157" s="44" t="s">
        <v>197</v>
      </c>
      <c r="C157" s="97" t="s">
        <v>501</v>
      </c>
      <c r="D157" s="98" t="s">
        <v>501</v>
      </c>
      <c r="E157" s="98" t="s">
        <v>501</v>
      </c>
      <c r="F157" s="98" t="s">
        <v>501</v>
      </c>
      <c r="G157" s="146"/>
      <c r="H157" s="146"/>
      <c r="I157" s="146"/>
    </row>
    <row r="158" spans="1:9" ht="45" hidden="1" x14ac:dyDescent="0.25">
      <c r="A158" s="70" t="s">
        <v>198</v>
      </c>
      <c r="B158" s="44" t="s">
        <v>199</v>
      </c>
      <c r="C158" s="97" t="s">
        <v>501</v>
      </c>
      <c r="D158" s="98" t="s">
        <v>501</v>
      </c>
      <c r="E158" s="98" t="s">
        <v>501</v>
      </c>
      <c r="F158" s="98" t="s">
        <v>501</v>
      </c>
      <c r="G158" s="146"/>
      <c r="H158" s="146"/>
      <c r="I158" s="146"/>
    </row>
    <row r="159" spans="1:9" ht="30" hidden="1" x14ac:dyDescent="0.25">
      <c r="A159" s="70" t="s">
        <v>261</v>
      </c>
      <c r="B159" s="44" t="s">
        <v>262</v>
      </c>
      <c r="C159" s="97" t="s">
        <v>501</v>
      </c>
      <c r="D159" s="98" t="s">
        <v>501</v>
      </c>
      <c r="E159" s="98" t="s">
        <v>501</v>
      </c>
      <c r="F159" s="98" t="s">
        <v>501</v>
      </c>
      <c r="G159" s="146"/>
      <c r="H159" s="146"/>
      <c r="I159" s="146"/>
    </row>
    <row r="160" spans="1:9" hidden="1" x14ac:dyDescent="0.25">
      <c r="A160" s="70" t="s">
        <v>200</v>
      </c>
      <c r="B160" s="44" t="s">
        <v>201</v>
      </c>
      <c r="C160" s="145"/>
      <c r="D160" s="125"/>
      <c r="E160" s="143">
        <v>1979</v>
      </c>
      <c r="F160" s="118">
        <f t="shared" si="5"/>
        <v>0</v>
      </c>
    </row>
    <row r="161" spans="1:6" ht="45" hidden="1" x14ac:dyDescent="0.25">
      <c r="A161" s="70" t="s">
        <v>202</v>
      </c>
      <c r="B161" s="44" t="s">
        <v>203</v>
      </c>
      <c r="C161" s="145"/>
      <c r="D161" s="125"/>
      <c r="E161" s="143">
        <v>1979</v>
      </c>
      <c r="F161" s="118">
        <f t="shared" si="5"/>
        <v>0</v>
      </c>
    </row>
    <row r="162" spans="1:6" ht="30" hidden="1" x14ac:dyDescent="0.25">
      <c r="A162" s="70" t="s">
        <v>204</v>
      </c>
      <c r="B162" s="44" t="s">
        <v>136</v>
      </c>
      <c r="C162" s="145"/>
      <c r="D162" s="125"/>
      <c r="E162" s="143">
        <v>1979</v>
      </c>
      <c r="F162" s="118">
        <f t="shared" si="5"/>
        <v>0</v>
      </c>
    </row>
    <row r="163" spans="1:6" ht="45" hidden="1" x14ac:dyDescent="0.25">
      <c r="A163" s="70" t="s">
        <v>47</v>
      </c>
      <c r="B163" s="44" t="s">
        <v>10</v>
      </c>
      <c r="C163" s="145"/>
      <c r="D163" s="125"/>
      <c r="E163" s="143" t="s">
        <v>501</v>
      </c>
      <c r="F163" s="118" t="e">
        <f t="shared" si="5"/>
        <v>#VALUE!</v>
      </c>
    </row>
    <row r="164" spans="1:6" ht="30" hidden="1" x14ac:dyDescent="0.25">
      <c r="A164" s="70" t="s">
        <v>48</v>
      </c>
      <c r="B164" s="44" t="s">
        <v>139</v>
      </c>
      <c r="C164" s="145"/>
      <c r="D164" s="125"/>
      <c r="E164" s="143">
        <v>1979</v>
      </c>
      <c r="F164" s="118">
        <f t="shared" si="5"/>
        <v>0</v>
      </c>
    </row>
    <row r="165" spans="1:6" ht="30" hidden="1" x14ac:dyDescent="0.25">
      <c r="A165" s="70" t="s">
        <v>49</v>
      </c>
      <c r="B165" s="44" t="s">
        <v>50</v>
      </c>
      <c r="C165" s="145"/>
      <c r="D165" s="125"/>
      <c r="E165" s="143">
        <v>1979</v>
      </c>
      <c r="F165" s="118">
        <f t="shared" si="5"/>
        <v>0</v>
      </c>
    </row>
    <row r="166" spans="1:6" ht="30" hidden="1" x14ac:dyDescent="0.25">
      <c r="A166" s="70" t="s">
        <v>51</v>
      </c>
      <c r="B166" s="44" t="s">
        <v>52</v>
      </c>
      <c r="C166" s="145"/>
      <c r="D166" s="125"/>
      <c r="E166" s="143">
        <v>1979</v>
      </c>
      <c r="F166" s="118">
        <f t="shared" si="5"/>
        <v>0</v>
      </c>
    </row>
    <row r="167" spans="1:6" ht="30" hidden="1" x14ac:dyDescent="0.25">
      <c r="A167" s="70" t="s">
        <v>53</v>
      </c>
      <c r="B167" s="44" t="s">
        <v>54</v>
      </c>
      <c r="C167" s="145"/>
      <c r="D167" s="125"/>
      <c r="E167" s="143">
        <v>1979</v>
      </c>
      <c r="F167" s="118">
        <f t="shared" si="5"/>
        <v>0</v>
      </c>
    </row>
    <row r="168" spans="1:6" ht="30" hidden="1" x14ac:dyDescent="0.25">
      <c r="A168" s="70" t="s">
        <v>55</v>
      </c>
      <c r="B168" s="44" t="s">
        <v>75</v>
      </c>
      <c r="C168" s="145"/>
      <c r="D168" s="125"/>
      <c r="E168" s="143">
        <v>1979</v>
      </c>
      <c r="F168" s="118">
        <f t="shared" si="5"/>
        <v>0</v>
      </c>
    </row>
    <row r="169" spans="1:6" ht="30" hidden="1" x14ac:dyDescent="0.25">
      <c r="A169" s="70" t="s">
        <v>56</v>
      </c>
      <c r="B169" s="44" t="s">
        <v>205</v>
      </c>
      <c r="C169" s="145"/>
      <c r="D169" s="125"/>
      <c r="E169" s="143">
        <v>1979</v>
      </c>
      <c r="F169" s="118">
        <f t="shared" si="5"/>
        <v>0</v>
      </c>
    </row>
    <row r="170" spans="1:6" ht="30" hidden="1" x14ac:dyDescent="0.25">
      <c r="A170" s="70" t="s">
        <v>57</v>
      </c>
      <c r="B170" s="44" t="s">
        <v>77</v>
      </c>
      <c r="C170" s="145"/>
      <c r="D170" s="125"/>
      <c r="E170" s="143">
        <v>1979</v>
      </c>
      <c r="F170" s="118">
        <f t="shared" si="5"/>
        <v>0</v>
      </c>
    </row>
    <row r="171" spans="1:6" ht="30" hidden="1" x14ac:dyDescent="0.25">
      <c r="A171" s="70" t="s">
        <v>58</v>
      </c>
      <c r="B171" s="44" t="s">
        <v>78</v>
      </c>
      <c r="C171" s="145"/>
      <c r="D171" s="125"/>
      <c r="E171" s="143">
        <v>1979</v>
      </c>
      <c r="F171" s="118">
        <f t="shared" si="5"/>
        <v>0</v>
      </c>
    </row>
    <row r="172" spans="1:6" ht="30" hidden="1" x14ac:dyDescent="0.25">
      <c r="A172" s="70" t="s">
        <v>59</v>
      </c>
      <c r="B172" s="44" t="s">
        <v>206</v>
      </c>
      <c r="C172" s="145"/>
      <c r="D172" s="125"/>
      <c r="E172" s="143">
        <v>1979</v>
      </c>
      <c r="F172" s="118">
        <f t="shared" si="5"/>
        <v>0</v>
      </c>
    </row>
    <row r="173" spans="1:6" ht="30" hidden="1" x14ac:dyDescent="0.25">
      <c r="A173" s="70" t="s">
        <v>207</v>
      </c>
      <c r="B173" s="44" t="s">
        <v>60</v>
      </c>
      <c r="C173" s="145"/>
      <c r="D173" s="125"/>
      <c r="E173" s="143">
        <v>1979</v>
      </c>
      <c r="F173" s="118">
        <f t="shared" si="5"/>
        <v>0</v>
      </c>
    </row>
    <row r="174" spans="1:6" hidden="1" x14ac:dyDescent="0.25">
      <c r="A174" s="70" t="s">
        <v>208</v>
      </c>
      <c r="B174" s="34" t="s">
        <v>32</v>
      </c>
      <c r="C174" s="145"/>
      <c r="D174" s="125"/>
      <c r="E174" s="143" t="s">
        <v>501</v>
      </c>
      <c r="F174" s="118" t="e">
        <f t="shared" si="5"/>
        <v>#VALUE!</v>
      </c>
    </row>
    <row r="175" spans="1:6" ht="30" hidden="1" x14ac:dyDescent="0.25">
      <c r="A175" s="70" t="s">
        <v>209</v>
      </c>
      <c r="B175" s="44" t="s">
        <v>210</v>
      </c>
      <c r="C175" s="145"/>
      <c r="D175" s="125"/>
      <c r="E175" s="143">
        <v>1929.4</v>
      </c>
      <c r="F175" s="118">
        <f t="shared" si="5"/>
        <v>0</v>
      </c>
    </row>
    <row r="176" spans="1:6" ht="30" hidden="1" x14ac:dyDescent="0.25">
      <c r="A176" s="70" t="s">
        <v>211</v>
      </c>
      <c r="B176" s="44" t="s">
        <v>212</v>
      </c>
      <c r="C176" s="145"/>
      <c r="D176" s="125"/>
      <c r="E176" s="143">
        <v>1929.4</v>
      </c>
      <c r="F176" s="118">
        <f t="shared" si="5"/>
        <v>0</v>
      </c>
    </row>
    <row r="177" spans="1:6" hidden="1" x14ac:dyDescent="0.25">
      <c r="A177" s="70" t="s">
        <v>61</v>
      </c>
      <c r="B177" s="44" t="s">
        <v>213</v>
      </c>
      <c r="C177" s="145"/>
      <c r="D177" s="125"/>
      <c r="E177" s="143" t="s">
        <v>501</v>
      </c>
      <c r="F177" s="118" t="e">
        <f t="shared" si="5"/>
        <v>#VALUE!</v>
      </c>
    </row>
    <row r="178" spans="1:6" ht="45" hidden="1" x14ac:dyDescent="0.25">
      <c r="A178" s="70" t="s">
        <v>62</v>
      </c>
      <c r="B178" s="44" t="s">
        <v>63</v>
      </c>
      <c r="C178" s="145"/>
      <c r="D178" s="125"/>
      <c r="E178" s="143">
        <v>1929.4</v>
      </c>
      <c r="F178" s="118">
        <f t="shared" si="5"/>
        <v>0</v>
      </c>
    </row>
    <row r="179" spans="1:6" ht="30" hidden="1" x14ac:dyDescent="0.25">
      <c r="A179" s="70" t="s">
        <v>64</v>
      </c>
      <c r="B179" s="44" t="s">
        <v>147</v>
      </c>
      <c r="C179" s="145"/>
      <c r="D179" s="125"/>
      <c r="E179" s="143">
        <v>1979</v>
      </c>
      <c r="F179" s="118">
        <f t="shared" si="5"/>
        <v>0</v>
      </c>
    </row>
    <row r="180" spans="1:6" hidden="1" x14ac:dyDescent="0.25">
      <c r="A180" s="70" t="s">
        <v>214</v>
      </c>
      <c r="B180" s="44" t="s">
        <v>215</v>
      </c>
      <c r="C180" s="145"/>
      <c r="D180" s="125"/>
      <c r="E180" s="143">
        <v>1929.4</v>
      </c>
      <c r="F180" s="118">
        <f t="shared" si="5"/>
        <v>0</v>
      </c>
    </row>
    <row r="181" spans="1:6" ht="30" hidden="1" x14ac:dyDescent="0.25">
      <c r="A181" s="70" t="s">
        <v>216</v>
      </c>
      <c r="B181" s="44" t="s">
        <v>156</v>
      </c>
      <c r="C181" s="145"/>
      <c r="D181" s="125"/>
      <c r="E181" s="143">
        <v>1929.4</v>
      </c>
      <c r="F181" s="118">
        <f t="shared" si="5"/>
        <v>0</v>
      </c>
    </row>
    <row r="182" spans="1:6" ht="60" hidden="1" x14ac:dyDescent="0.25">
      <c r="A182" s="70" t="s">
        <v>217</v>
      </c>
      <c r="B182" s="44" t="s">
        <v>158</v>
      </c>
      <c r="C182" s="145"/>
      <c r="D182" s="125"/>
      <c r="E182" s="143">
        <v>1954.2</v>
      </c>
      <c r="F182" s="118">
        <f t="shared" si="5"/>
        <v>0</v>
      </c>
    </row>
    <row r="183" spans="1:6" ht="30" hidden="1" x14ac:dyDescent="0.25">
      <c r="A183" s="70" t="s">
        <v>218</v>
      </c>
      <c r="B183" s="44" t="s">
        <v>219</v>
      </c>
      <c r="C183" s="145"/>
      <c r="D183" s="125"/>
      <c r="E183" s="143">
        <v>1979</v>
      </c>
      <c r="F183" s="118">
        <f t="shared" si="5"/>
        <v>0</v>
      </c>
    </row>
    <row r="184" spans="1:6" ht="30" hidden="1" x14ac:dyDescent="0.25">
      <c r="A184" s="70" t="s">
        <v>220</v>
      </c>
      <c r="B184" s="44" t="s">
        <v>221</v>
      </c>
      <c r="C184" s="145"/>
      <c r="D184" s="125"/>
      <c r="E184" s="143"/>
      <c r="F184" s="118" t="e">
        <f t="shared" si="5"/>
        <v>#DIV/0!</v>
      </c>
    </row>
    <row r="185" spans="1:6" ht="30" hidden="1" x14ac:dyDescent="0.25">
      <c r="A185" s="70" t="s">
        <v>222</v>
      </c>
      <c r="B185" s="44" t="s">
        <v>150</v>
      </c>
      <c r="C185" s="145"/>
      <c r="D185" s="125"/>
      <c r="E185" s="143"/>
      <c r="F185" s="118" t="e">
        <f t="shared" si="5"/>
        <v>#DIV/0!</v>
      </c>
    </row>
    <row r="186" spans="1:6" hidden="1" x14ac:dyDescent="0.25">
      <c r="A186" s="70" t="s">
        <v>65</v>
      </c>
      <c r="B186" s="34" t="s">
        <v>96</v>
      </c>
      <c r="C186" s="145"/>
      <c r="D186" s="125"/>
      <c r="E186" s="143"/>
      <c r="F186" s="118" t="e">
        <f t="shared" si="5"/>
        <v>#DIV/0!</v>
      </c>
    </row>
    <row r="187" spans="1:6" hidden="1" x14ac:dyDescent="0.25">
      <c r="A187" s="70" t="s">
        <v>223</v>
      </c>
      <c r="B187" s="44" t="s">
        <v>167</v>
      </c>
      <c r="C187" s="145"/>
      <c r="D187" s="125"/>
      <c r="E187" s="143"/>
      <c r="F187" s="118" t="e">
        <f t="shared" si="5"/>
        <v>#DIV/0!</v>
      </c>
    </row>
    <row r="188" spans="1:6" ht="60" hidden="1" x14ac:dyDescent="0.25">
      <c r="A188" s="70" t="s">
        <v>224</v>
      </c>
      <c r="B188" s="44" t="s">
        <v>169</v>
      </c>
      <c r="C188" s="145"/>
      <c r="D188" s="125"/>
      <c r="E188" s="143"/>
      <c r="F188" s="118" t="e">
        <f t="shared" si="5"/>
        <v>#DIV/0!</v>
      </c>
    </row>
    <row r="189" spans="1:6" hidden="1" x14ac:dyDescent="0.25">
      <c r="A189" s="70" t="s">
        <v>66</v>
      </c>
      <c r="B189" s="44" t="s">
        <v>225</v>
      </c>
      <c r="C189" s="145"/>
      <c r="D189" s="125"/>
      <c r="E189" s="143"/>
      <c r="F189" s="118" t="e">
        <f t="shared" si="5"/>
        <v>#DIV/0!</v>
      </c>
    </row>
    <row r="190" spans="1:6" hidden="1" x14ac:dyDescent="0.25">
      <c r="A190" s="70" t="s">
        <v>226</v>
      </c>
      <c r="B190" s="44" t="s">
        <v>227</v>
      </c>
      <c r="C190" s="145"/>
      <c r="D190" s="125"/>
      <c r="E190" s="143"/>
      <c r="F190" s="118" t="e">
        <f t="shared" si="5"/>
        <v>#DIV/0!</v>
      </c>
    </row>
    <row r="191" spans="1:6" hidden="1" x14ac:dyDescent="0.25">
      <c r="A191" s="70" t="s">
        <v>228</v>
      </c>
      <c r="B191" s="44" t="s">
        <v>229</v>
      </c>
      <c r="C191" s="145"/>
      <c r="D191" s="125"/>
      <c r="E191" s="143"/>
      <c r="F191" s="118" t="e">
        <f t="shared" si="5"/>
        <v>#DIV/0!</v>
      </c>
    </row>
    <row r="192" spans="1:6" hidden="1" x14ac:dyDescent="0.25">
      <c r="A192" s="70" t="s">
        <v>68</v>
      </c>
      <c r="B192" s="34" t="s">
        <v>42</v>
      </c>
      <c r="C192" s="145"/>
      <c r="D192" s="125"/>
      <c r="E192" s="143"/>
      <c r="F192" s="118" t="e">
        <f t="shared" si="5"/>
        <v>#DIV/0!</v>
      </c>
    </row>
    <row r="193" spans="1:6" hidden="1" x14ac:dyDescent="0.25">
      <c r="A193" s="70" t="s">
        <v>230</v>
      </c>
      <c r="B193" s="44" t="s">
        <v>231</v>
      </c>
      <c r="C193" s="145"/>
      <c r="D193" s="125"/>
      <c r="E193" s="143"/>
      <c r="F193" s="118" t="e">
        <f t="shared" si="5"/>
        <v>#DIV/0!</v>
      </c>
    </row>
    <row r="194" spans="1:6" hidden="1" x14ac:dyDescent="0.25">
      <c r="A194" s="70" t="s">
        <v>69</v>
      </c>
      <c r="B194" s="44" t="s">
        <v>232</v>
      </c>
      <c r="C194" s="145"/>
      <c r="D194" s="125"/>
      <c r="E194" s="143"/>
      <c r="F194" s="118" t="e">
        <f t="shared" si="5"/>
        <v>#DIV/0!</v>
      </c>
    </row>
    <row r="195" spans="1:6" hidden="1" x14ac:dyDescent="0.25">
      <c r="A195" s="70" t="s">
        <v>233</v>
      </c>
      <c r="B195" s="44" t="s">
        <v>182</v>
      </c>
      <c r="C195" s="145"/>
      <c r="D195" s="125"/>
      <c r="E195" s="143"/>
      <c r="F195" s="118" t="e">
        <f t="shared" si="5"/>
        <v>#DIV/0!</v>
      </c>
    </row>
    <row r="196" spans="1:6" hidden="1" x14ac:dyDescent="0.25">
      <c r="A196" s="70" t="s">
        <v>234</v>
      </c>
      <c r="B196" s="44" t="s">
        <v>183</v>
      </c>
      <c r="C196" s="145"/>
      <c r="D196" s="125"/>
      <c r="E196" s="143"/>
      <c r="F196" s="118" t="e">
        <f t="shared" si="5"/>
        <v>#DIV/0!</v>
      </c>
    </row>
    <row r="197" spans="1:6" hidden="1" x14ac:dyDescent="0.25">
      <c r="A197" s="70" t="s">
        <v>263</v>
      </c>
      <c r="B197" s="44" t="s">
        <v>264</v>
      </c>
      <c r="C197" s="145"/>
      <c r="D197" s="125"/>
      <c r="E197" s="143"/>
      <c r="F197" s="118" t="e">
        <f t="shared" si="5"/>
        <v>#DIV/0!</v>
      </c>
    </row>
    <row r="198" spans="1:6" hidden="1" x14ac:dyDescent="0.25">
      <c r="A198" s="70" t="s">
        <v>235</v>
      </c>
      <c r="B198" s="44" t="s">
        <v>236</v>
      </c>
      <c r="C198" s="145"/>
      <c r="D198" s="125"/>
      <c r="E198" s="143"/>
      <c r="F198" s="118" t="e">
        <f t="shared" si="5"/>
        <v>#DIV/0!</v>
      </c>
    </row>
    <row r="199" spans="1:6" hidden="1" x14ac:dyDescent="0.25">
      <c r="A199" s="70" t="s">
        <v>237</v>
      </c>
      <c r="B199" s="34" t="s">
        <v>238</v>
      </c>
      <c r="C199" s="145"/>
      <c r="D199" s="125"/>
      <c r="E199" s="143"/>
      <c r="F199" s="118" t="e">
        <f t="shared" ref="F199:F262" si="6">D199/E199</f>
        <v>#DIV/0!</v>
      </c>
    </row>
    <row r="200" spans="1:6" hidden="1" x14ac:dyDescent="0.25">
      <c r="A200" s="70" t="s">
        <v>239</v>
      </c>
      <c r="B200" s="44" t="s">
        <v>240</v>
      </c>
      <c r="C200" s="145"/>
      <c r="D200" s="125"/>
      <c r="E200" s="143"/>
      <c r="F200" s="118" t="e">
        <f t="shared" si="6"/>
        <v>#DIV/0!</v>
      </c>
    </row>
    <row r="201" spans="1:6" hidden="1" x14ac:dyDescent="0.25">
      <c r="A201" s="70" t="s">
        <v>241</v>
      </c>
      <c r="B201" s="44" t="s">
        <v>242</v>
      </c>
      <c r="C201" s="145"/>
      <c r="D201" s="125"/>
      <c r="E201" s="143"/>
      <c r="F201" s="118" t="e">
        <f t="shared" si="6"/>
        <v>#DIV/0!</v>
      </c>
    </row>
    <row r="202" spans="1:6" hidden="1" x14ac:dyDescent="0.25">
      <c r="A202" s="70" t="s">
        <v>243</v>
      </c>
      <c r="B202" s="44" t="s">
        <v>244</v>
      </c>
      <c r="C202" s="145"/>
      <c r="D202" s="125"/>
      <c r="E202" s="143"/>
      <c r="F202" s="118" t="e">
        <f t="shared" si="6"/>
        <v>#DIV/0!</v>
      </c>
    </row>
    <row r="203" spans="1:6" hidden="1" x14ac:dyDescent="0.25">
      <c r="A203" s="70" t="s">
        <v>245</v>
      </c>
      <c r="B203" s="34" t="s">
        <v>171</v>
      </c>
      <c r="C203" s="145"/>
      <c r="D203" s="125"/>
      <c r="E203" s="143"/>
      <c r="F203" s="118" t="e">
        <f t="shared" si="6"/>
        <v>#DIV/0!</v>
      </c>
    </row>
    <row r="204" spans="1:6" ht="30" hidden="1" x14ac:dyDescent="0.25">
      <c r="A204" s="70" t="s">
        <v>246</v>
      </c>
      <c r="B204" s="44" t="s">
        <v>247</v>
      </c>
      <c r="C204" s="145"/>
      <c r="D204" s="125"/>
      <c r="E204" s="143"/>
      <c r="F204" s="118" t="e">
        <f t="shared" si="6"/>
        <v>#DIV/0!</v>
      </c>
    </row>
    <row r="205" spans="1:6" ht="45" hidden="1" x14ac:dyDescent="0.25">
      <c r="A205" s="70" t="s">
        <v>248</v>
      </c>
      <c r="B205" s="44" t="s">
        <v>175</v>
      </c>
      <c r="C205" s="145"/>
      <c r="D205" s="125"/>
      <c r="E205" s="143"/>
      <c r="F205" s="118" t="e">
        <f t="shared" si="6"/>
        <v>#DIV/0!</v>
      </c>
    </row>
    <row r="206" spans="1:6" hidden="1" x14ac:dyDescent="0.25">
      <c r="A206" s="70" t="s">
        <v>249</v>
      </c>
      <c r="B206" s="44" t="s">
        <v>250</v>
      </c>
      <c r="C206" s="145"/>
      <c r="D206" s="125"/>
      <c r="E206" s="143"/>
      <c r="F206" s="118" t="e">
        <f t="shared" si="6"/>
        <v>#DIV/0!</v>
      </c>
    </row>
    <row r="207" spans="1:6" ht="45" hidden="1" x14ac:dyDescent="0.25">
      <c r="A207" s="70" t="s">
        <v>251</v>
      </c>
      <c r="B207" s="34" t="s">
        <v>99</v>
      </c>
      <c r="C207" s="145"/>
      <c r="D207" s="125"/>
      <c r="E207" s="143"/>
      <c r="F207" s="118" t="e">
        <f t="shared" si="6"/>
        <v>#DIV/0!</v>
      </c>
    </row>
    <row r="208" spans="1:6" ht="45" hidden="1" x14ac:dyDescent="0.25">
      <c r="A208" s="70" t="s">
        <v>483</v>
      </c>
      <c r="B208" s="40" t="s">
        <v>484</v>
      </c>
      <c r="C208" s="145"/>
      <c r="D208" s="125"/>
      <c r="E208" s="143"/>
      <c r="F208" s="118" t="e">
        <f t="shared" si="6"/>
        <v>#DIV/0!</v>
      </c>
    </row>
    <row r="209" spans="1:6" ht="60" hidden="1" x14ac:dyDescent="0.25">
      <c r="A209" s="70" t="s">
        <v>252</v>
      </c>
      <c r="B209" s="44" t="s">
        <v>253</v>
      </c>
      <c r="C209" s="145"/>
      <c r="D209" s="125"/>
      <c r="E209" s="143"/>
      <c r="F209" s="118" t="e">
        <f t="shared" si="6"/>
        <v>#DIV/0!</v>
      </c>
    </row>
    <row r="210" spans="1:6" ht="75" hidden="1" x14ac:dyDescent="0.25">
      <c r="A210" s="70" t="s">
        <v>254</v>
      </c>
      <c r="B210" s="44" t="s">
        <v>180</v>
      </c>
      <c r="C210" s="145"/>
      <c r="D210" s="125"/>
      <c r="E210" s="143"/>
      <c r="F210" s="118" t="e">
        <f t="shared" si="6"/>
        <v>#DIV/0!</v>
      </c>
    </row>
    <row r="211" spans="1:6" ht="60" hidden="1" x14ac:dyDescent="0.25">
      <c r="A211" s="70" t="s">
        <v>255</v>
      </c>
      <c r="B211" s="44" t="s">
        <v>256</v>
      </c>
      <c r="C211" s="145"/>
      <c r="D211" s="125"/>
      <c r="E211" s="143"/>
      <c r="F211" s="118" t="e">
        <f t="shared" si="6"/>
        <v>#DIV/0!</v>
      </c>
    </row>
    <row r="212" spans="1:6" ht="30" hidden="1" x14ac:dyDescent="0.25">
      <c r="A212" s="70" t="s">
        <v>257</v>
      </c>
      <c r="B212" s="44" t="s">
        <v>258</v>
      </c>
      <c r="C212" s="145"/>
      <c r="D212" s="125"/>
      <c r="E212" s="143"/>
      <c r="F212" s="118" t="e">
        <f t="shared" si="6"/>
        <v>#DIV/0!</v>
      </c>
    </row>
    <row r="213" spans="1:6" ht="30" hidden="1" x14ac:dyDescent="0.25">
      <c r="A213" s="70" t="s">
        <v>259</v>
      </c>
      <c r="B213" s="44" t="s">
        <v>260</v>
      </c>
      <c r="C213" s="145"/>
      <c r="D213" s="125"/>
      <c r="E213" s="143"/>
      <c r="F213" s="118" t="e">
        <f t="shared" si="6"/>
        <v>#DIV/0!</v>
      </c>
    </row>
    <row r="214" spans="1:6" ht="30" hidden="1" x14ac:dyDescent="0.25">
      <c r="A214" s="28">
        <v>3</v>
      </c>
      <c r="B214" s="29" t="s">
        <v>265</v>
      </c>
      <c r="C214" s="145"/>
      <c r="D214" s="125"/>
      <c r="E214" s="143"/>
      <c r="F214" s="118" t="e">
        <f t="shared" si="6"/>
        <v>#DIV/0!</v>
      </c>
    </row>
    <row r="215" spans="1:6" hidden="1" x14ac:dyDescent="0.25">
      <c r="A215" s="70" t="s">
        <v>266</v>
      </c>
      <c r="B215" s="34" t="s">
        <v>8</v>
      </c>
      <c r="C215" s="145"/>
      <c r="D215" s="125"/>
      <c r="E215" s="143"/>
      <c r="F215" s="118" t="e">
        <f t="shared" si="6"/>
        <v>#DIV/0!</v>
      </c>
    </row>
    <row r="216" spans="1:6" ht="45" hidden="1" x14ac:dyDescent="0.25">
      <c r="A216" s="70" t="s">
        <v>267</v>
      </c>
      <c r="B216" s="40" t="s">
        <v>268</v>
      </c>
      <c r="C216" s="97" t="s">
        <v>501</v>
      </c>
      <c r="D216" s="98" t="s">
        <v>501</v>
      </c>
      <c r="E216" s="98" t="s">
        <v>501</v>
      </c>
      <c r="F216" s="98" t="s">
        <v>501</v>
      </c>
    </row>
    <row r="217" spans="1:6" ht="30" hidden="1" x14ac:dyDescent="0.25">
      <c r="A217" s="70" t="s">
        <v>269</v>
      </c>
      <c r="B217" s="44" t="s">
        <v>270</v>
      </c>
      <c r="C217" s="97" t="s">
        <v>501</v>
      </c>
      <c r="D217" s="98" t="s">
        <v>501</v>
      </c>
      <c r="E217" s="98" t="s">
        <v>501</v>
      </c>
      <c r="F217" s="98" t="s">
        <v>501</v>
      </c>
    </row>
    <row r="218" spans="1:6" ht="45" hidden="1" x14ac:dyDescent="0.25">
      <c r="A218" s="70" t="s">
        <v>490</v>
      </c>
      <c r="B218" s="52" t="s">
        <v>491</v>
      </c>
      <c r="C218" s="97" t="s">
        <v>501</v>
      </c>
      <c r="D218" s="98" t="s">
        <v>501</v>
      </c>
      <c r="E218" s="98" t="s">
        <v>501</v>
      </c>
      <c r="F218" s="98" t="s">
        <v>501</v>
      </c>
    </row>
    <row r="219" spans="1:6" ht="45" hidden="1" x14ac:dyDescent="0.25">
      <c r="A219" s="70" t="s">
        <v>492</v>
      </c>
      <c r="B219" s="52" t="s">
        <v>493</v>
      </c>
      <c r="C219" s="97" t="s">
        <v>501</v>
      </c>
      <c r="D219" s="98" t="s">
        <v>501</v>
      </c>
      <c r="E219" s="98" t="s">
        <v>501</v>
      </c>
      <c r="F219" s="98" t="s">
        <v>501</v>
      </c>
    </row>
    <row r="220" spans="1:6" ht="90" hidden="1" x14ac:dyDescent="0.25">
      <c r="A220" s="70" t="s">
        <v>494</v>
      </c>
      <c r="B220" s="53" t="s">
        <v>495</v>
      </c>
      <c r="C220" s="97" t="s">
        <v>501</v>
      </c>
      <c r="D220" s="98" t="s">
        <v>501</v>
      </c>
      <c r="E220" s="98" t="s">
        <v>501</v>
      </c>
      <c r="F220" s="98" t="s">
        <v>501</v>
      </c>
    </row>
    <row r="221" spans="1:6" ht="60" hidden="1" x14ac:dyDescent="0.25">
      <c r="A221" s="70" t="s">
        <v>496</v>
      </c>
      <c r="B221" s="53" t="s">
        <v>497</v>
      </c>
      <c r="C221" s="97" t="s">
        <v>501</v>
      </c>
      <c r="D221" s="98" t="s">
        <v>501</v>
      </c>
      <c r="E221" s="98" t="s">
        <v>501</v>
      </c>
      <c r="F221" s="98" t="s">
        <v>501</v>
      </c>
    </row>
    <row r="222" spans="1:6" hidden="1" x14ac:dyDescent="0.25">
      <c r="A222" s="39" t="s">
        <v>271</v>
      </c>
      <c r="B222" s="40" t="s">
        <v>70</v>
      </c>
      <c r="C222" s="179"/>
      <c r="D222" s="125">
        <v>0</v>
      </c>
      <c r="E222" s="143">
        <v>1979</v>
      </c>
      <c r="F222" s="118">
        <f t="shared" si="6"/>
        <v>0</v>
      </c>
    </row>
    <row r="223" spans="1:6" hidden="1" x14ac:dyDescent="0.25">
      <c r="A223" s="39" t="s">
        <v>272</v>
      </c>
      <c r="B223" s="40" t="s">
        <v>71</v>
      </c>
      <c r="C223" s="179"/>
      <c r="D223" s="125">
        <v>0</v>
      </c>
      <c r="E223" s="143">
        <v>1979</v>
      </c>
      <c r="F223" s="118">
        <f t="shared" si="6"/>
        <v>0</v>
      </c>
    </row>
    <row r="224" spans="1:6" ht="30" hidden="1" x14ac:dyDescent="0.25">
      <c r="A224" s="70" t="s">
        <v>273</v>
      </c>
      <c r="B224" s="44" t="s">
        <v>197</v>
      </c>
      <c r="C224" s="97" t="s">
        <v>501</v>
      </c>
      <c r="D224" s="98" t="s">
        <v>501</v>
      </c>
      <c r="E224" s="98" t="s">
        <v>501</v>
      </c>
      <c r="F224" s="98" t="s">
        <v>501</v>
      </c>
    </row>
    <row r="225" spans="1:7" ht="45" hidden="1" x14ac:dyDescent="0.25">
      <c r="A225" s="70" t="s">
        <v>274</v>
      </c>
      <c r="B225" s="44" t="s">
        <v>199</v>
      </c>
      <c r="C225" s="97" t="s">
        <v>501</v>
      </c>
      <c r="D225" s="98" t="s">
        <v>501</v>
      </c>
      <c r="E225" s="98" t="s">
        <v>501</v>
      </c>
      <c r="F225" s="98" t="s">
        <v>501</v>
      </c>
    </row>
    <row r="226" spans="1:7" ht="45" hidden="1" x14ac:dyDescent="0.25">
      <c r="A226" s="70" t="s">
        <v>275</v>
      </c>
      <c r="B226" s="44" t="s">
        <v>276</v>
      </c>
      <c r="C226" s="97" t="s">
        <v>501</v>
      </c>
      <c r="D226" s="98" t="s">
        <v>501</v>
      </c>
      <c r="E226" s="98" t="s">
        <v>501</v>
      </c>
      <c r="F226" s="98" t="s">
        <v>501</v>
      </c>
    </row>
    <row r="227" spans="1:7" ht="45" x14ac:dyDescent="0.25">
      <c r="A227" s="158" t="s">
        <v>277</v>
      </c>
      <c r="B227" s="156" t="s">
        <v>278</v>
      </c>
      <c r="C227" s="159" t="s">
        <v>537</v>
      </c>
      <c r="D227" s="125">
        <v>84467</v>
      </c>
      <c r="E227" s="143">
        <v>1979</v>
      </c>
      <c r="F227" s="118">
        <f t="shared" si="6"/>
        <v>42.681657402728653</v>
      </c>
    </row>
    <row r="228" spans="1:7" ht="45" x14ac:dyDescent="0.25">
      <c r="A228" s="158" t="s">
        <v>279</v>
      </c>
      <c r="B228" s="156" t="s">
        <v>203</v>
      </c>
      <c r="C228" s="160" t="s">
        <v>766</v>
      </c>
      <c r="D228" s="125">
        <v>143160</v>
      </c>
      <c r="E228" s="143">
        <v>1979</v>
      </c>
      <c r="F228" s="118">
        <f t="shared" si="6"/>
        <v>72.339565437089433</v>
      </c>
      <c r="G228" s="191" t="s">
        <v>767</v>
      </c>
    </row>
    <row r="229" spans="1:7" ht="45" hidden="1" x14ac:dyDescent="0.25">
      <c r="A229" s="70" t="s">
        <v>72</v>
      </c>
      <c r="B229" s="44" t="s">
        <v>10</v>
      </c>
      <c r="C229" s="145"/>
      <c r="D229" s="125"/>
      <c r="E229" s="143" t="s">
        <v>501</v>
      </c>
      <c r="F229" s="118" t="e">
        <f t="shared" si="6"/>
        <v>#VALUE!</v>
      </c>
    </row>
    <row r="230" spans="1:7" hidden="1" x14ac:dyDescent="0.25">
      <c r="A230" s="70" t="s">
        <v>280</v>
      </c>
      <c r="B230" s="44" t="s">
        <v>139</v>
      </c>
      <c r="C230" s="145"/>
      <c r="D230" s="125">
        <v>0</v>
      </c>
      <c r="E230" s="143">
        <v>1979</v>
      </c>
      <c r="F230" s="118">
        <f t="shared" si="6"/>
        <v>0</v>
      </c>
    </row>
    <row r="231" spans="1:7" hidden="1" x14ac:dyDescent="0.25">
      <c r="A231" s="70" t="s">
        <v>281</v>
      </c>
      <c r="B231" s="44" t="s">
        <v>13</v>
      </c>
      <c r="C231" s="145"/>
      <c r="D231" s="125">
        <v>0</v>
      </c>
      <c r="E231" s="143">
        <v>1979</v>
      </c>
      <c r="F231" s="118">
        <f t="shared" si="6"/>
        <v>0</v>
      </c>
    </row>
    <row r="232" spans="1:7" hidden="1" x14ac:dyDescent="0.25">
      <c r="A232" s="70" t="s">
        <v>282</v>
      </c>
      <c r="B232" s="44" t="s">
        <v>73</v>
      </c>
      <c r="C232" s="145"/>
      <c r="D232" s="125">
        <v>0</v>
      </c>
      <c r="E232" s="143">
        <v>1979</v>
      </c>
      <c r="F232" s="118">
        <f t="shared" si="6"/>
        <v>0</v>
      </c>
    </row>
    <row r="233" spans="1:7" hidden="1" x14ac:dyDescent="0.25">
      <c r="A233" s="70" t="s">
        <v>283</v>
      </c>
      <c r="B233" s="44" t="s">
        <v>74</v>
      </c>
      <c r="C233" s="145"/>
      <c r="D233" s="125">
        <v>0</v>
      </c>
      <c r="E233" s="143">
        <v>1979</v>
      </c>
      <c r="F233" s="118">
        <f t="shared" si="6"/>
        <v>0</v>
      </c>
    </row>
    <row r="234" spans="1:7" hidden="1" x14ac:dyDescent="0.25">
      <c r="A234" s="70" t="s">
        <v>284</v>
      </c>
      <c r="B234" s="44" t="s">
        <v>50</v>
      </c>
      <c r="C234" s="145"/>
      <c r="D234" s="125">
        <v>0</v>
      </c>
      <c r="E234" s="143">
        <v>1979</v>
      </c>
      <c r="F234" s="118">
        <f t="shared" si="6"/>
        <v>0</v>
      </c>
    </row>
    <row r="235" spans="1:7" hidden="1" x14ac:dyDescent="0.25">
      <c r="A235" s="70" t="s">
        <v>285</v>
      </c>
      <c r="B235" s="44" t="s">
        <v>52</v>
      </c>
      <c r="C235" s="145"/>
      <c r="D235" s="125">
        <v>0</v>
      </c>
      <c r="E235" s="143">
        <v>1979</v>
      </c>
      <c r="F235" s="118">
        <f t="shared" si="6"/>
        <v>0</v>
      </c>
    </row>
    <row r="236" spans="1:7" hidden="1" x14ac:dyDescent="0.25">
      <c r="A236" s="70" t="s">
        <v>286</v>
      </c>
      <c r="B236" s="44" t="s">
        <v>75</v>
      </c>
      <c r="C236" s="145"/>
      <c r="D236" s="125">
        <v>0</v>
      </c>
      <c r="E236" s="143">
        <v>1979</v>
      </c>
      <c r="F236" s="118">
        <f t="shared" si="6"/>
        <v>0</v>
      </c>
    </row>
    <row r="237" spans="1:7" hidden="1" x14ac:dyDescent="0.25">
      <c r="A237" s="70" t="s">
        <v>287</v>
      </c>
      <c r="B237" s="44" t="s">
        <v>140</v>
      </c>
      <c r="C237" s="145"/>
      <c r="D237" s="125">
        <v>0</v>
      </c>
      <c r="E237" s="143">
        <v>1979</v>
      </c>
      <c r="F237" s="118">
        <f t="shared" si="6"/>
        <v>0</v>
      </c>
    </row>
    <row r="238" spans="1:7" hidden="1" x14ac:dyDescent="0.25">
      <c r="A238" s="70" t="s">
        <v>288</v>
      </c>
      <c r="B238" s="44" t="s">
        <v>76</v>
      </c>
      <c r="C238" s="145"/>
      <c r="D238" s="125">
        <v>0</v>
      </c>
      <c r="E238" s="143">
        <v>1979</v>
      </c>
      <c r="F238" s="118">
        <f t="shared" si="6"/>
        <v>0</v>
      </c>
    </row>
    <row r="239" spans="1:7" ht="30" hidden="1" x14ac:dyDescent="0.25">
      <c r="A239" s="70" t="s">
        <v>289</v>
      </c>
      <c r="B239" s="44" t="s">
        <v>77</v>
      </c>
      <c r="C239" s="145"/>
      <c r="D239" s="125">
        <v>0</v>
      </c>
      <c r="E239" s="143">
        <v>1979</v>
      </c>
      <c r="F239" s="118">
        <f t="shared" si="6"/>
        <v>0</v>
      </c>
    </row>
    <row r="240" spans="1:7" ht="30" hidden="1" x14ac:dyDescent="0.25">
      <c r="A240" s="70" t="s">
        <v>290</v>
      </c>
      <c r="B240" s="44" t="s">
        <v>78</v>
      </c>
      <c r="C240" s="145"/>
      <c r="D240" s="125">
        <v>0</v>
      </c>
      <c r="E240" s="143">
        <v>1979</v>
      </c>
      <c r="F240" s="118">
        <f t="shared" si="6"/>
        <v>0</v>
      </c>
    </row>
    <row r="241" spans="1:7" ht="30" hidden="1" x14ac:dyDescent="0.25">
      <c r="A241" s="39" t="s">
        <v>291</v>
      </c>
      <c r="B241" s="40" t="s">
        <v>79</v>
      </c>
      <c r="C241" s="145"/>
      <c r="D241" s="125">
        <v>0</v>
      </c>
      <c r="E241" s="143">
        <v>1979</v>
      </c>
      <c r="F241" s="118">
        <f t="shared" si="6"/>
        <v>0</v>
      </c>
    </row>
    <row r="242" spans="1:7" ht="30" hidden="1" x14ac:dyDescent="0.25">
      <c r="A242" s="70" t="s">
        <v>292</v>
      </c>
      <c r="B242" s="44" t="s">
        <v>80</v>
      </c>
      <c r="C242" s="145"/>
      <c r="D242" s="125">
        <v>0</v>
      </c>
      <c r="E242" s="143">
        <v>1979</v>
      </c>
      <c r="F242" s="118">
        <f t="shared" si="6"/>
        <v>0</v>
      </c>
    </row>
    <row r="243" spans="1:7" ht="30" hidden="1" x14ac:dyDescent="0.25">
      <c r="A243" s="70" t="s">
        <v>293</v>
      </c>
      <c r="B243" s="44" t="s">
        <v>81</v>
      </c>
      <c r="C243" s="145"/>
      <c r="D243" s="125">
        <v>0</v>
      </c>
      <c r="E243" s="143">
        <v>1979</v>
      </c>
      <c r="F243" s="118">
        <f t="shared" si="6"/>
        <v>0</v>
      </c>
    </row>
    <row r="244" spans="1:7" ht="30" hidden="1" x14ac:dyDescent="0.25">
      <c r="A244" s="70" t="s">
        <v>294</v>
      </c>
      <c r="B244" s="44" t="s">
        <v>82</v>
      </c>
      <c r="C244" s="145"/>
      <c r="D244" s="125">
        <v>0</v>
      </c>
      <c r="E244" s="143">
        <v>1979</v>
      </c>
      <c r="F244" s="118">
        <f t="shared" si="6"/>
        <v>0</v>
      </c>
    </row>
    <row r="245" spans="1:7" ht="30" hidden="1" x14ac:dyDescent="0.25">
      <c r="A245" s="70" t="s">
        <v>295</v>
      </c>
      <c r="B245" s="44" t="s">
        <v>143</v>
      </c>
      <c r="C245" s="145"/>
      <c r="D245" s="125">
        <v>0</v>
      </c>
      <c r="E245" s="143">
        <v>1979</v>
      </c>
      <c r="F245" s="118">
        <f t="shared" si="6"/>
        <v>0</v>
      </c>
    </row>
    <row r="246" spans="1:7" ht="30" hidden="1" x14ac:dyDescent="0.25">
      <c r="A246" s="70" t="s">
        <v>296</v>
      </c>
      <c r="B246" s="44" t="s">
        <v>83</v>
      </c>
      <c r="C246" s="145"/>
      <c r="D246" s="125">
        <v>0</v>
      </c>
      <c r="E246" s="143">
        <v>1979</v>
      </c>
      <c r="F246" s="118">
        <f t="shared" si="6"/>
        <v>0</v>
      </c>
    </row>
    <row r="247" spans="1:7" ht="30" x14ac:dyDescent="0.25">
      <c r="A247" s="158" t="s">
        <v>297</v>
      </c>
      <c r="B247" s="156" t="s">
        <v>128</v>
      </c>
      <c r="C247" s="159" t="s">
        <v>593</v>
      </c>
      <c r="D247" s="125">
        <v>110220</v>
      </c>
      <c r="E247" s="143">
        <v>1979</v>
      </c>
      <c r="F247" s="118">
        <f t="shared" si="6"/>
        <v>55.694795351187466</v>
      </c>
      <c r="G247" s="188" t="s">
        <v>764</v>
      </c>
    </row>
    <row r="248" spans="1:7" ht="45.75" x14ac:dyDescent="0.25">
      <c r="A248" s="158" t="s">
        <v>298</v>
      </c>
      <c r="B248" s="156" t="s">
        <v>299</v>
      </c>
      <c r="C248" s="178" t="s">
        <v>763</v>
      </c>
      <c r="D248" s="125">
        <v>160460</v>
      </c>
      <c r="E248" s="143">
        <v>1979</v>
      </c>
      <c r="F248" s="118">
        <f t="shared" si="6"/>
        <v>81.081354219302682</v>
      </c>
      <c r="G248" s="188" t="s">
        <v>765</v>
      </c>
    </row>
    <row r="249" spans="1:7" hidden="1" x14ac:dyDescent="0.25">
      <c r="A249" s="70" t="s">
        <v>300</v>
      </c>
      <c r="B249" s="34" t="s">
        <v>32</v>
      </c>
      <c r="C249" s="145"/>
      <c r="D249" s="125"/>
      <c r="E249" s="143" t="s">
        <v>501</v>
      </c>
      <c r="F249" s="118" t="e">
        <f t="shared" si="6"/>
        <v>#VALUE!</v>
      </c>
    </row>
    <row r="250" spans="1:7" ht="30" hidden="1" x14ac:dyDescent="0.25">
      <c r="A250" s="70" t="s">
        <v>84</v>
      </c>
      <c r="B250" s="44" t="s">
        <v>210</v>
      </c>
      <c r="C250" s="145"/>
      <c r="D250" s="125">
        <v>0</v>
      </c>
      <c r="E250" s="143">
        <v>1979</v>
      </c>
      <c r="F250" s="118">
        <f t="shared" si="6"/>
        <v>0</v>
      </c>
    </row>
    <row r="251" spans="1:7" ht="30" hidden="1" x14ac:dyDescent="0.25">
      <c r="A251" s="70" t="s">
        <v>85</v>
      </c>
      <c r="B251" s="44" t="s">
        <v>86</v>
      </c>
      <c r="C251" s="145"/>
      <c r="D251" s="125">
        <v>0</v>
      </c>
      <c r="E251" s="143" t="s">
        <v>501</v>
      </c>
      <c r="F251" s="118" t="e">
        <f t="shared" si="6"/>
        <v>#VALUE!</v>
      </c>
    </row>
    <row r="252" spans="1:7" ht="75" hidden="1" x14ac:dyDescent="0.25">
      <c r="A252" s="70" t="s">
        <v>301</v>
      </c>
      <c r="B252" s="44" t="s">
        <v>87</v>
      </c>
      <c r="C252" s="145"/>
      <c r="D252" s="125">
        <v>0</v>
      </c>
      <c r="E252" s="143">
        <v>1979</v>
      </c>
      <c r="F252" s="118">
        <f t="shared" si="6"/>
        <v>0</v>
      </c>
    </row>
    <row r="253" spans="1:7" ht="75" hidden="1" x14ac:dyDescent="0.25">
      <c r="A253" s="70" t="s">
        <v>302</v>
      </c>
      <c r="B253" s="44" t="s">
        <v>303</v>
      </c>
      <c r="C253" s="145"/>
      <c r="D253" s="125">
        <v>0</v>
      </c>
      <c r="E253" s="143">
        <v>1979</v>
      </c>
      <c r="F253" s="118">
        <f t="shared" si="6"/>
        <v>0</v>
      </c>
    </row>
    <row r="254" spans="1:7" ht="45" hidden="1" x14ac:dyDescent="0.25">
      <c r="A254" s="70" t="s">
        <v>304</v>
      </c>
      <c r="B254" s="44" t="s">
        <v>63</v>
      </c>
      <c r="C254" s="145"/>
      <c r="D254" s="125">
        <v>0</v>
      </c>
      <c r="E254" s="143">
        <v>1979</v>
      </c>
      <c r="F254" s="118">
        <f t="shared" si="6"/>
        <v>0</v>
      </c>
    </row>
    <row r="255" spans="1:7" ht="30" hidden="1" x14ac:dyDescent="0.25">
      <c r="A255" s="70" t="s">
        <v>305</v>
      </c>
      <c r="B255" s="44" t="s">
        <v>148</v>
      </c>
      <c r="C255" s="145"/>
      <c r="D255" s="125">
        <v>0</v>
      </c>
      <c r="E255" s="143">
        <v>1979</v>
      </c>
      <c r="F255" s="118">
        <f t="shared" si="6"/>
        <v>0</v>
      </c>
    </row>
    <row r="256" spans="1:7" ht="45" hidden="1" x14ac:dyDescent="0.25">
      <c r="A256" s="70" t="s">
        <v>306</v>
      </c>
      <c r="B256" s="44" t="s">
        <v>88</v>
      </c>
      <c r="C256" s="145"/>
      <c r="D256" s="125">
        <v>0</v>
      </c>
      <c r="E256" s="143">
        <v>1979</v>
      </c>
      <c r="F256" s="118">
        <f t="shared" si="6"/>
        <v>0</v>
      </c>
    </row>
    <row r="257" spans="1:6" ht="30" hidden="1" x14ac:dyDescent="0.25">
      <c r="A257" s="70" t="s">
        <v>307</v>
      </c>
      <c r="B257" s="44" t="s">
        <v>147</v>
      </c>
      <c r="C257" s="145"/>
      <c r="D257" s="125">
        <v>0</v>
      </c>
      <c r="E257" s="143">
        <v>1979</v>
      </c>
      <c r="F257" s="118">
        <f t="shared" si="6"/>
        <v>0</v>
      </c>
    </row>
    <row r="258" spans="1:6" hidden="1" x14ac:dyDescent="0.25">
      <c r="A258" s="70" t="s">
        <v>308</v>
      </c>
      <c r="B258" s="44" t="s">
        <v>215</v>
      </c>
      <c r="C258" s="145"/>
      <c r="D258" s="125">
        <v>0</v>
      </c>
      <c r="E258" s="143">
        <v>1979</v>
      </c>
      <c r="F258" s="118">
        <f t="shared" si="6"/>
        <v>0</v>
      </c>
    </row>
    <row r="259" spans="1:6" ht="30" hidden="1" x14ac:dyDescent="0.25">
      <c r="A259" s="70" t="s">
        <v>309</v>
      </c>
      <c r="B259" s="44" t="s">
        <v>89</v>
      </c>
      <c r="C259" s="145"/>
      <c r="D259" s="125">
        <v>0</v>
      </c>
      <c r="E259" s="143">
        <v>1979</v>
      </c>
      <c r="F259" s="118">
        <f t="shared" si="6"/>
        <v>0</v>
      </c>
    </row>
    <row r="260" spans="1:6" ht="30" hidden="1" x14ac:dyDescent="0.25">
      <c r="A260" s="70" t="s">
        <v>90</v>
      </c>
      <c r="B260" s="44" t="s">
        <v>91</v>
      </c>
      <c r="C260" s="145"/>
      <c r="D260" s="125">
        <v>0</v>
      </c>
      <c r="E260" s="143">
        <v>1979</v>
      </c>
      <c r="F260" s="118">
        <f t="shared" si="6"/>
        <v>0</v>
      </c>
    </row>
    <row r="261" spans="1:6" ht="30" hidden="1" x14ac:dyDescent="0.25">
      <c r="A261" s="70" t="s">
        <v>310</v>
      </c>
      <c r="B261" s="44" t="s">
        <v>92</v>
      </c>
      <c r="C261" s="145"/>
      <c r="D261" s="125">
        <v>0</v>
      </c>
      <c r="E261" s="143">
        <v>1979</v>
      </c>
      <c r="F261" s="118">
        <f t="shared" si="6"/>
        <v>0</v>
      </c>
    </row>
    <row r="262" spans="1:6" ht="30" hidden="1" x14ac:dyDescent="0.25">
      <c r="A262" s="70" t="s">
        <v>311</v>
      </c>
      <c r="B262" s="44" t="s">
        <v>93</v>
      </c>
      <c r="C262" s="145"/>
      <c r="D262" s="125">
        <v>0</v>
      </c>
      <c r="E262" s="143">
        <v>1979</v>
      </c>
      <c r="F262" s="118">
        <f t="shared" si="6"/>
        <v>0</v>
      </c>
    </row>
    <row r="263" spans="1:6" ht="30" hidden="1" x14ac:dyDescent="0.25">
      <c r="A263" s="70" t="s">
        <v>94</v>
      </c>
      <c r="B263" s="44" t="s">
        <v>156</v>
      </c>
      <c r="C263" s="145"/>
      <c r="D263" s="125">
        <v>0</v>
      </c>
      <c r="E263" s="143">
        <v>1979</v>
      </c>
      <c r="F263" s="118">
        <f t="shared" ref="F263:F304" si="7">D263/E263</f>
        <v>0</v>
      </c>
    </row>
    <row r="264" spans="1:6" ht="60" hidden="1" x14ac:dyDescent="0.25">
      <c r="A264" s="70" t="s">
        <v>95</v>
      </c>
      <c r="B264" s="44" t="s">
        <v>312</v>
      </c>
      <c r="C264" s="145"/>
      <c r="D264" s="125">
        <v>0</v>
      </c>
      <c r="E264" s="143">
        <v>1979</v>
      </c>
      <c r="F264" s="118">
        <f t="shared" si="7"/>
        <v>0</v>
      </c>
    </row>
    <row r="265" spans="1:6" hidden="1" x14ac:dyDescent="0.25">
      <c r="A265" s="70" t="s">
        <v>313</v>
      </c>
      <c r="B265" s="44" t="s">
        <v>314</v>
      </c>
      <c r="C265" s="145"/>
      <c r="D265" s="125">
        <v>0</v>
      </c>
      <c r="E265" s="143">
        <v>1979</v>
      </c>
      <c r="F265" s="118">
        <f t="shared" si="7"/>
        <v>0</v>
      </c>
    </row>
    <row r="266" spans="1:6" hidden="1" x14ac:dyDescent="0.25">
      <c r="A266" s="70" t="s">
        <v>315</v>
      </c>
      <c r="B266" s="44" t="s">
        <v>316</v>
      </c>
      <c r="C266" s="145"/>
      <c r="D266" s="125">
        <v>0</v>
      </c>
      <c r="E266" s="143">
        <v>1979</v>
      </c>
      <c r="F266" s="118">
        <f t="shared" si="7"/>
        <v>0</v>
      </c>
    </row>
    <row r="267" spans="1:6" hidden="1" x14ac:dyDescent="0.25">
      <c r="A267" s="70" t="s">
        <v>317</v>
      </c>
      <c r="B267" s="44" t="s">
        <v>318</v>
      </c>
      <c r="C267" s="145"/>
      <c r="D267" s="125">
        <v>0</v>
      </c>
      <c r="E267" s="143">
        <v>1979</v>
      </c>
      <c r="F267" s="118">
        <f t="shared" si="7"/>
        <v>0</v>
      </c>
    </row>
    <row r="268" spans="1:6" hidden="1" x14ac:dyDescent="0.25">
      <c r="A268" s="70" t="s">
        <v>319</v>
      </c>
      <c r="B268" s="44" t="s">
        <v>320</v>
      </c>
      <c r="C268" s="145"/>
      <c r="D268" s="125">
        <v>0</v>
      </c>
      <c r="E268" s="143">
        <v>1979</v>
      </c>
      <c r="F268" s="118">
        <f t="shared" si="7"/>
        <v>0</v>
      </c>
    </row>
    <row r="269" spans="1:6" hidden="1" x14ac:dyDescent="0.25">
      <c r="A269" s="70" t="s">
        <v>321</v>
      </c>
      <c r="B269" s="44" t="s">
        <v>322</v>
      </c>
      <c r="C269" s="145"/>
      <c r="D269" s="125">
        <v>0</v>
      </c>
      <c r="E269" s="143">
        <v>1979</v>
      </c>
      <c r="F269" s="118">
        <f t="shared" si="7"/>
        <v>0</v>
      </c>
    </row>
    <row r="270" spans="1:6" hidden="1" x14ac:dyDescent="0.25">
      <c r="A270" s="70" t="s">
        <v>323</v>
      </c>
      <c r="B270" s="44" t="s">
        <v>324</v>
      </c>
      <c r="C270" s="145"/>
      <c r="D270" s="125">
        <v>0</v>
      </c>
      <c r="E270" s="143">
        <v>1979</v>
      </c>
      <c r="F270" s="118">
        <f t="shared" si="7"/>
        <v>0</v>
      </c>
    </row>
    <row r="271" spans="1:6" hidden="1" x14ac:dyDescent="0.25">
      <c r="A271" s="70" t="s">
        <v>325</v>
      </c>
      <c r="B271" s="44" t="s">
        <v>326</v>
      </c>
      <c r="C271" s="145"/>
      <c r="D271" s="125">
        <v>0</v>
      </c>
      <c r="E271" s="143">
        <v>1979</v>
      </c>
      <c r="F271" s="118">
        <f t="shared" si="7"/>
        <v>0</v>
      </c>
    </row>
    <row r="272" spans="1:6" hidden="1" x14ac:dyDescent="0.25">
      <c r="A272" s="70" t="s">
        <v>327</v>
      </c>
      <c r="B272" s="44" t="s">
        <v>328</v>
      </c>
      <c r="C272" s="145"/>
      <c r="D272" s="125">
        <v>0</v>
      </c>
      <c r="E272" s="143">
        <v>1979</v>
      </c>
      <c r="F272" s="118">
        <f t="shared" si="7"/>
        <v>0</v>
      </c>
    </row>
    <row r="273" spans="1:6" hidden="1" x14ac:dyDescent="0.25">
      <c r="A273" s="70" t="s">
        <v>329</v>
      </c>
      <c r="B273" s="44" t="s">
        <v>330</v>
      </c>
      <c r="C273" s="145"/>
      <c r="D273" s="125">
        <v>0</v>
      </c>
      <c r="E273" s="143">
        <v>1979</v>
      </c>
      <c r="F273" s="118">
        <f t="shared" si="7"/>
        <v>0</v>
      </c>
    </row>
    <row r="274" spans="1:6" ht="30" hidden="1" x14ac:dyDescent="0.25">
      <c r="A274" s="70" t="s">
        <v>331</v>
      </c>
      <c r="B274" s="44" t="s">
        <v>332</v>
      </c>
      <c r="C274" s="145"/>
      <c r="D274" s="125">
        <v>0</v>
      </c>
      <c r="E274" s="143">
        <v>1979</v>
      </c>
      <c r="F274" s="118">
        <f t="shared" si="7"/>
        <v>0</v>
      </c>
    </row>
    <row r="275" spans="1:6" ht="30" hidden="1" x14ac:dyDescent="0.25">
      <c r="A275" s="70" t="s">
        <v>333</v>
      </c>
      <c r="B275" s="44" t="s">
        <v>334</v>
      </c>
      <c r="C275" s="145"/>
      <c r="D275" s="125">
        <v>0</v>
      </c>
      <c r="E275" s="143">
        <v>1979</v>
      </c>
      <c r="F275" s="118">
        <f t="shared" si="7"/>
        <v>0</v>
      </c>
    </row>
    <row r="276" spans="1:6" ht="30" hidden="1" x14ac:dyDescent="0.25">
      <c r="A276" s="70" t="s">
        <v>335</v>
      </c>
      <c r="B276" s="44" t="s">
        <v>221</v>
      </c>
      <c r="C276" s="145"/>
      <c r="D276" s="125">
        <v>0</v>
      </c>
      <c r="E276" s="143">
        <v>1979</v>
      </c>
      <c r="F276" s="118">
        <f t="shared" si="7"/>
        <v>0</v>
      </c>
    </row>
    <row r="277" spans="1:6" ht="60" x14ac:dyDescent="0.25">
      <c r="A277" s="158" t="s">
        <v>336</v>
      </c>
      <c r="B277" s="156" t="s">
        <v>154</v>
      </c>
      <c r="C277" s="159" t="s">
        <v>739</v>
      </c>
      <c r="D277" s="125">
        <v>152740</v>
      </c>
      <c r="E277" s="125">
        <v>1979</v>
      </c>
      <c r="F277" s="118">
        <f t="shared" si="7"/>
        <v>77.180394138453764</v>
      </c>
    </row>
    <row r="278" spans="1:6" ht="30" hidden="1" x14ac:dyDescent="0.25">
      <c r="A278" s="70" t="s">
        <v>337</v>
      </c>
      <c r="B278" s="44" t="s">
        <v>219</v>
      </c>
      <c r="C278" s="145"/>
      <c r="D278" s="125">
        <v>0</v>
      </c>
      <c r="E278" s="125">
        <v>1979</v>
      </c>
      <c r="F278" s="118">
        <f t="shared" si="7"/>
        <v>0</v>
      </c>
    </row>
    <row r="279" spans="1:6" ht="30" hidden="1" x14ac:dyDescent="0.25">
      <c r="A279" s="70" t="s">
        <v>338</v>
      </c>
      <c r="B279" s="44" t="s">
        <v>150</v>
      </c>
      <c r="C279" s="145"/>
      <c r="D279" s="125">
        <v>0</v>
      </c>
      <c r="E279" s="125">
        <v>1979</v>
      </c>
      <c r="F279" s="118">
        <f t="shared" si="7"/>
        <v>0</v>
      </c>
    </row>
    <row r="280" spans="1:6" ht="30" hidden="1" x14ac:dyDescent="0.25">
      <c r="A280" s="70" t="s">
        <v>339</v>
      </c>
      <c r="B280" s="44" t="s">
        <v>152</v>
      </c>
      <c r="C280" s="145"/>
      <c r="D280" s="125">
        <v>0</v>
      </c>
      <c r="E280" s="125">
        <v>1979</v>
      </c>
      <c r="F280" s="118">
        <f t="shared" si="7"/>
        <v>0</v>
      </c>
    </row>
    <row r="281" spans="1:6" hidden="1" x14ac:dyDescent="0.25">
      <c r="A281" s="70" t="s">
        <v>340</v>
      </c>
      <c r="B281" s="34" t="s">
        <v>96</v>
      </c>
      <c r="C281" s="145"/>
      <c r="D281" s="125"/>
      <c r="E281" s="125">
        <v>1979</v>
      </c>
      <c r="F281" s="118">
        <f t="shared" si="7"/>
        <v>0</v>
      </c>
    </row>
    <row r="282" spans="1:6" ht="60" hidden="1" x14ac:dyDescent="0.25">
      <c r="A282" s="70" t="s">
        <v>341</v>
      </c>
      <c r="B282" s="44" t="s">
        <v>169</v>
      </c>
      <c r="C282" s="145"/>
      <c r="D282" s="125">
        <v>0</v>
      </c>
      <c r="E282" s="125">
        <v>1979</v>
      </c>
      <c r="F282" s="118">
        <f t="shared" si="7"/>
        <v>0</v>
      </c>
    </row>
    <row r="283" spans="1:6" hidden="1" x14ac:dyDescent="0.25">
      <c r="A283" s="70" t="s">
        <v>97</v>
      </c>
      <c r="B283" s="44" t="s">
        <v>67</v>
      </c>
      <c r="C283" s="145"/>
      <c r="D283" s="125">
        <v>0</v>
      </c>
      <c r="E283" s="125">
        <v>1979</v>
      </c>
      <c r="F283" s="118">
        <f t="shared" si="7"/>
        <v>0</v>
      </c>
    </row>
    <row r="284" spans="1:6" hidden="1" x14ac:dyDescent="0.25">
      <c r="A284" s="70" t="s">
        <v>342</v>
      </c>
      <c r="B284" s="44" t="s">
        <v>227</v>
      </c>
      <c r="C284" s="145"/>
      <c r="D284" s="125">
        <v>0</v>
      </c>
      <c r="E284" s="125">
        <v>1979</v>
      </c>
      <c r="F284" s="118">
        <f t="shared" si="7"/>
        <v>0</v>
      </c>
    </row>
    <row r="285" spans="1:6" hidden="1" x14ac:dyDescent="0.25">
      <c r="A285" s="70" t="s">
        <v>343</v>
      </c>
      <c r="B285" s="44" t="s">
        <v>229</v>
      </c>
      <c r="C285" s="145"/>
      <c r="D285" s="125">
        <v>0</v>
      </c>
      <c r="E285" s="125">
        <v>1979</v>
      </c>
      <c r="F285" s="118">
        <f t="shared" si="7"/>
        <v>0</v>
      </c>
    </row>
    <row r="286" spans="1:6" hidden="1" x14ac:dyDescent="0.25">
      <c r="A286" s="70" t="s">
        <v>344</v>
      </c>
      <c r="B286" s="34" t="s">
        <v>42</v>
      </c>
      <c r="C286" s="145"/>
      <c r="D286" s="125"/>
      <c r="E286" s="125">
        <v>1979</v>
      </c>
      <c r="F286" s="118">
        <f t="shared" si="7"/>
        <v>0</v>
      </c>
    </row>
    <row r="287" spans="1:6" hidden="1" x14ac:dyDescent="0.25">
      <c r="A287" s="70" t="s">
        <v>345</v>
      </c>
      <c r="B287" s="44" t="s">
        <v>231</v>
      </c>
      <c r="C287" s="145"/>
      <c r="D287" s="125">
        <v>0</v>
      </c>
      <c r="E287" s="125">
        <v>1979</v>
      </c>
      <c r="F287" s="118">
        <f t="shared" si="7"/>
        <v>0</v>
      </c>
    </row>
    <row r="288" spans="1:6" hidden="1" x14ac:dyDescent="0.25">
      <c r="A288" s="70" t="s">
        <v>98</v>
      </c>
      <c r="B288" s="44" t="s">
        <v>181</v>
      </c>
      <c r="C288" s="145"/>
      <c r="D288" s="125">
        <v>0</v>
      </c>
      <c r="E288" s="125">
        <v>1979</v>
      </c>
      <c r="F288" s="118">
        <f t="shared" si="7"/>
        <v>0</v>
      </c>
    </row>
    <row r="289" spans="1:6" hidden="1" x14ac:dyDescent="0.25">
      <c r="A289" s="70" t="s">
        <v>346</v>
      </c>
      <c r="B289" s="44" t="s">
        <v>182</v>
      </c>
      <c r="C289" s="145"/>
      <c r="D289" s="125">
        <v>0</v>
      </c>
      <c r="E289" s="125">
        <v>1979</v>
      </c>
      <c r="F289" s="118">
        <f t="shared" si="7"/>
        <v>0</v>
      </c>
    </row>
    <row r="290" spans="1:6" hidden="1" x14ac:dyDescent="0.25">
      <c r="A290" s="70" t="s">
        <v>347</v>
      </c>
      <c r="B290" s="44" t="s">
        <v>183</v>
      </c>
      <c r="C290" s="145"/>
      <c r="D290" s="125">
        <v>0</v>
      </c>
      <c r="E290" s="125">
        <v>1979</v>
      </c>
      <c r="F290" s="118">
        <f t="shared" si="7"/>
        <v>0</v>
      </c>
    </row>
    <row r="291" spans="1:6" hidden="1" x14ac:dyDescent="0.25">
      <c r="A291" s="70" t="s">
        <v>348</v>
      </c>
      <c r="B291" s="44" t="s">
        <v>236</v>
      </c>
      <c r="C291" s="145"/>
      <c r="D291" s="125">
        <v>0</v>
      </c>
      <c r="E291" s="125">
        <v>1979</v>
      </c>
      <c r="F291" s="118">
        <f t="shared" si="7"/>
        <v>0</v>
      </c>
    </row>
    <row r="292" spans="1:6" hidden="1" x14ac:dyDescent="0.25">
      <c r="A292" s="70" t="s">
        <v>349</v>
      </c>
      <c r="B292" s="34" t="s">
        <v>238</v>
      </c>
      <c r="C292" s="145"/>
      <c r="D292" s="125"/>
      <c r="E292" s="125">
        <v>1979</v>
      </c>
      <c r="F292" s="118">
        <f t="shared" si="7"/>
        <v>0</v>
      </c>
    </row>
    <row r="293" spans="1:6" hidden="1" x14ac:dyDescent="0.25">
      <c r="A293" s="70" t="s">
        <v>350</v>
      </c>
      <c r="B293" s="44" t="s">
        <v>240</v>
      </c>
      <c r="C293" s="145"/>
      <c r="D293" s="125">
        <v>0</v>
      </c>
      <c r="E293" s="125">
        <v>1979</v>
      </c>
      <c r="F293" s="118">
        <f t="shared" si="7"/>
        <v>0</v>
      </c>
    </row>
    <row r="294" spans="1:6" hidden="1" x14ac:dyDescent="0.25">
      <c r="A294" s="70" t="s">
        <v>351</v>
      </c>
      <c r="B294" s="44" t="s">
        <v>244</v>
      </c>
      <c r="C294" s="145"/>
      <c r="D294" s="125">
        <v>0</v>
      </c>
      <c r="E294" s="125">
        <v>1979</v>
      </c>
      <c r="F294" s="118">
        <f t="shared" si="7"/>
        <v>0</v>
      </c>
    </row>
    <row r="295" spans="1:6" hidden="1" x14ac:dyDescent="0.25">
      <c r="A295" s="70" t="s">
        <v>352</v>
      </c>
      <c r="B295" s="34" t="s">
        <v>171</v>
      </c>
      <c r="C295" s="145"/>
      <c r="D295" s="125"/>
      <c r="E295" s="125">
        <v>1979</v>
      </c>
      <c r="F295" s="118">
        <f t="shared" si="7"/>
        <v>0</v>
      </c>
    </row>
    <row r="296" spans="1:6" ht="30" hidden="1" x14ac:dyDescent="0.25">
      <c r="A296" s="70" t="s">
        <v>353</v>
      </c>
      <c r="B296" s="44" t="s">
        <v>173</v>
      </c>
      <c r="C296" s="145"/>
      <c r="D296" s="125">
        <v>0</v>
      </c>
      <c r="E296" s="125">
        <v>1979</v>
      </c>
      <c r="F296" s="118">
        <f t="shared" si="7"/>
        <v>0</v>
      </c>
    </row>
    <row r="297" spans="1:6" ht="45" hidden="1" x14ac:dyDescent="0.25">
      <c r="A297" s="70" t="s">
        <v>354</v>
      </c>
      <c r="B297" s="44" t="s">
        <v>175</v>
      </c>
      <c r="C297" s="145"/>
      <c r="D297" s="125">
        <v>0</v>
      </c>
      <c r="E297" s="125">
        <v>1979</v>
      </c>
      <c r="F297" s="118">
        <f t="shared" si="7"/>
        <v>0</v>
      </c>
    </row>
    <row r="298" spans="1:6" ht="45" hidden="1" x14ac:dyDescent="0.25">
      <c r="A298" s="70" t="s">
        <v>355</v>
      </c>
      <c r="B298" s="34" t="s">
        <v>99</v>
      </c>
      <c r="C298" s="145"/>
      <c r="D298" s="125"/>
      <c r="E298" s="125">
        <v>1979</v>
      </c>
      <c r="F298" s="118">
        <f t="shared" si="7"/>
        <v>0</v>
      </c>
    </row>
    <row r="299" spans="1:6" ht="45" hidden="1" x14ac:dyDescent="0.25">
      <c r="A299" s="70" t="s">
        <v>485</v>
      </c>
      <c r="B299" s="40" t="s">
        <v>484</v>
      </c>
      <c r="C299" s="145"/>
      <c r="D299" s="125">
        <v>0</v>
      </c>
      <c r="E299" s="125">
        <v>1979</v>
      </c>
      <c r="F299" s="118">
        <f t="shared" si="7"/>
        <v>0</v>
      </c>
    </row>
    <row r="300" spans="1:6" ht="60" hidden="1" x14ac:dyDescent="0.25">
      <c r="A300" s="70" t="s">
        <v>356</v>
      </c>
      <c r="B300" s="44" t="s">
        <v>253</v>
      </c>
      <c r="C300" s="145"/>
      <c r="D300" s="125">
        <v>0</v>
      </c>
      <c r="E300" s="125">
        <v>1979</v>
      </c>
      <c r="F300" s="118">
        <f t="shared" si="7"/>
        <v>0</v>
      </c>
    </row>
    <row r="301" spans="1:6" ht="75" hidden="1" x14ac:dyDescent="0.25">
      <c r="A301" s="70" t="s">
        <v>357</v>
      </c>
      <c r="B301" s="44" t="s">
        <v>180</v>
      </c>
      <c r="C301" s="145"/>
      <c r="D301" s="125">
        <v>0</v>
      </c>
      <c r="E301" s="125">
        <v>1979</v>
      </c>
      <c r="F301" s="118">
        <f t="shared" si="7"/>
        <v>0</v>
      </c>
    </row>
    <row r="302" spans="1:6" ht="30" hidden="1" x14ac:dyDescent="0.25">
      <c r="A302" s="70" t="s">
        <v>358</v>
      </c>
      <c r="B302" s="44" t="s">
        <v>258</v>
      </c>
      <c r="C302" s="145"/>
      <c r="D302" s="125">
        <v>0</v>
      </c>
      <c r="E302" s="125">
        <v>1979</v>
      </c>
      <c r="F302" s="118">
        <f t="shared" si="7"/>
        <v>0</v>
      </c>
    </row>
    <row r="303" spans="1:6" ht="60" hidden="1" x14ac:dyDescent="0.25">
      <c r="A303" s="70" t="s">
        <v>359</v>
      </c>
      <c r="B303" s="44" t="s">
        <v>360</v>
      </c>
      <c r="C303" s="145"/>
      <c r="D303" s="125">
        <v>0</v>
      </c>
      <c r="E303" s="125">
        <v>1979</v>
      </c>
      <c r="F303" s="118">
        <f t="shared" si="7"/>
        <v>0</v>
      </c>
    </row>
    <row r="304" spans="1:6" ht="30" hidden="1" x14ac:dyDescent="0.25">
      <c r="A304" s="70" t="s">
        <v>361</v>
      </c>
      <c r="B304" s="44" t="s">
        <v>260</v>
      </c>
      <c r="C304" s="145"/>
      <c r="D304" s="125">
        <v>0</v>
      </c>
      <c r="E304" s="125">
        <v>1979</v>
      </c>
      <c r="F304" s="118">
        <f t="shared" si="7"/>
        <v>0</v>
      </c>
    </row>
  </sheetData>
  <autoFilter ref="A6:F304">
    <filterColumn colId="1">
      <colorFilter dxfId="4"/>
    </filterColumn>
  </autoFilter>
  <mergeCells count="7">
    <mergeCell ref="A2:F2"/>
    <mergeCell ref="A3:F3"/>
    <mergeCell ref="A4:A5"/>
    <mergeCell ref="B4:B5"/>
    <mergeCell ref="C4:C5"/>
    <mergeCell ref="D4:D5"/>
    <mergeCell ref="E4:E5"/>
  </mergeCells>
  <pageMargins left="0.25" right="0.16" top="0.75" bottom="0.75" header="0.3" footer="0.3"/>
  <pageSetup paperSize="9" scale="8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FFFF00"/>
    <pageSetUpPr fitToPage="1"/>
  </sheetPr>
  <dimension ref="A1:J21"/>
  <sheetViews>
    <sheetView zoomScale="80" zoomScaleNormal="80" workbookViewId="0">
      <selection sqref="A1:J1"/>
    </sheetView>
  </sheetViews>
  <sheetFormatPr defaultRowHeight="15" x14ac:dyDescent="0.25"/>
  <cols>
    <col min="1" max="1" width="9.7109375" style="25" customWidth="1"/>
    <col min="2" max="2" width="30.28515625" style="25" customWidth="1"/>
    <col min="3" max="3" width="14.85546875" style="109" customWidth="1"/>
    <col min="4" max="4" width="14.42578125" style="109" customWidth="1"/>
    <col min="5" max="5" width="14.28515625" style="109" customWidth="1"/>
    <col min="6" max="6" width="15.5703125" style="109" customWidth="1"/>
    <col min="7" max="7" width="17.140625" style="109" customWidth="1"/>
    <col min="8" max="8" width="14.42578125" style="109" customWidth="1"/>
    <col min="9" max="9" width="15.140625" style="109" customWidth="1"/>
    <col min="10" max="10" width="18.140625" style="109" customWidth="1"/>
    <col min="11" max="256" width="9.140625" style="25"/>
    <col min="257" max="257" width="6.85546875" style="25" customWidth="1"/>
    <col min="258" max="258" width="30.28515625" style="25" customWidth="1"/>
    <col min="259" max="259" width="14.85546875" style="25" customWidth="1"/>
    <col min="260" max="260" width="14.42578125" style="25" customWidth="1"/>
    <col min="261" max="261" width="14.28515625" style="25" customWidth="1"/>
    <col min="262" max="262" width="10.7109375" style="25" customWidth="1"/>
    <col min="263" max="263" width="12.42578125" style="25" customWidth="1"/>
    <col min="264" max="264" width="9.140625" style="25"/>
    <col min="265" max="265" width="11.42578125" style="25" customWidth="1"/>
    <col min="266" max="266" width="12.42578125" style="25" customWidth="1"/>
    <col min="267" max="512" width="9.140625" style="25"/>
    <col min="513" max="513" width="6.85546875" style="25" customWidth="1"/>
    <col min="514" max="514" width="30.28515625" style="25" customWidth="1"/>
    <col min="515" max="515" width="14.85546875" style="25" customWidth="1"/>
    <col min="516" max="516" width="14.42578125" style="25" customWidth="1"/>
    <col min="517" max="517" width="14.28515625" style="25" customWidth="1"/>
    <col min="518" max="518" width="10.7109375" style="25" customWidth="1"/>
    <col min="519" max="519" width="12.42578125" style="25" customWidth="1"/>
    <col min="520" max="520" width="9.140625" style="25"/>
    <col min="521" max="521" width="11.42578125" style="25" customWidth="1"/>
    <col min="522" max="522" width="12.42578125" style="25" customWidth="1"/>
    <col min="523" max="768" width="9.140625" style="25"/>
    <col min="769" max="769" width="6.85546875" style="25" customWidth="1"/>
    <col min="770" max="770" width="30.28515625" style="25" customWidth="1"/>
    <col min="771" max="771" width="14.85546875" style="25" customWidth="1"/>
    <col min="772" max="772" width="14.42578125" style="25" customWidth="1"/>
    <col min="773" max="773" width="14.28515625" style="25" customWidth="1"/>
    <col min="774" max="774" width="10.7109375" style="25" customWidth="1"/>
    <col min="775" max="775" width="12.42578125" style="25" customWidth="1"/>
    <col min="776" max="776" width="9.140625" style="25"/>
    <col min="777" max="777" width="11.42578125" style="25" customWidth="1"/>
    <col min="778" max="778" width="12.42578125" style="25" customWidth="1"/>
    <col min="779" max="1024" width="9.140625" style="25"/>
    <col min="1025" max="1025" width="6.85546875" style="25" customWidth="1"/>
    <col min="1026" max="1026" width="30.28515625" style="25" customWidth="1"/>
    <col min="1027" max="1027" width="14.85546875" style="25" customWidth="1"/>
    <col min="1028" max="1028" width="14.42578125" style="25" customWidth="1"/>
    <col min="1029" max="1029" width="14.28515625" style="25" customWidth="1"/>
    <col min="1030" max="1030" width="10.7109375" style="25" customWidth="1"/>
    <col min="1031" max="1031" width="12.42578125" style="25" customWidth="1"/>
    <col min="1032" max="1032" width="9.140625" style="25"/>
    <col min="1033" max="1033" width="11.42578125" style="25" customWidth="1"/>
    <col min="1034" max="1034" width="12.42578125" style="25" customWidth="1"/>
    <col min="1035" max="1280" width="9.140625" style="25"/>
    <col min="1281" max="1281" width="6.85546875" style="25" customWidth="1"/>
    <col min="1282" max="1282" width="30.28515625" style="25" customWidth="1"/>
    <col min="1283" max="1283" width="14.85546875" style="25" customWidth="1"/>
    <col min="1284" max="1284" width="14.42578125" style="25" customWidth="1"/>
    <col min="1285" max="1285" width="14.28515625" style="25" customWidth="1"/>
    <col min="1286" max="1286" width="10.7109375" style="25" customWidth="1"/>
    <col min="1287" max="1287" width="12.42578125" style="25" customWidth="1"/>
    <col min="1288" max="1288" width="9.140625" style="25"/>
    <col min="1289" max="1289" width="11.42578125" style="25" customWidth="1"/>
    <col min="1290" max="1290" width="12.42578125" style="25" customWidth="1"/>
    <col min="1291" max="1536" width="9.140625" style="25"/>
    <col min="1537" max="1537" width="6.85546875" style="25" customWidth="1"/>
    <col min="1538" max="1538" width="30.28515625" style="25" customWidth="1"/>
    <col min="1539" max="1539" width="14.85546875" style="25" customWidth="1"/>
    <col min="1540" max="1540" width="14.42578125" style="25" customWidth="1"/>
    <col min="1541" max="1541" width="14.28515625" style="25" customWidth="1"/>
    <col min="1542" max="1542" width="10.7109375" style="25" customWidth="1"/>
    <col min="1543" max="1543" width="12.42578125" style="25" customWidth="1"/>
    <col min="1544" max="1544" width="9.140625" style="25"/>
    <col min="1545" max="1545" width="11.42578125" style="25" customWidth="1"/>
    <col min="1546" max="1546" width="12.42578125" style="25" customWidth="1"/>
    <col min="1547" max="1792" width="9.140625" style="25"/>
    <col min="1793" max="1793" width="6.85546875" style="25" customWidth="1"/>
    <col min="1794" max="1794" width="30.28515625" style="25" customWidth="1"/>
    <col min="1795" max="1795" width="14.85546875" style="25" customWidth="1"/>
    <col min="1796" max="1796" width="14.42578125" style="25" customWidth="1"/>
    <col min="1797" max="1797" width="14.28515625" style="25" customWidth="1"/>
    <col min="1798" max="1798" width="10.7109375" style="25" customWidth="1"/>
    <col min="1799" max="1799" width="12.42578125" style="25" customWidth="1"/>
    <col min="1800" max="1800" width="9.140625" style="25"/>
    <col min="1801" max="1801" width="11.42578125" style="25" customWidth="1"/>
    <col min="1802" max="1802" width="12.42578125" style="25" customWidth="1"/>
    <col min="1803" max="2048" width="9.140625" style="25"/>
    <col min="2049" max="2049" width="6.85546875" style="25" customWidth="1"/>
    <col min="2050" max="2050" width="30.28515625" style="25" customWidth="1"/>
    <col min="2051" max="2051" width="14.85546875" style="25" customWidth="1"/>
    <col min="2052" max="2052" width="14.42578125" style="25" customWidth="1"/>
    <col min="2053" max="2053" width="14.28515625" style="25" customWidth="1"/>
    <col min="2054" max="2054" width="10.7109375" style="25" customWidth="1"/>
    <col min="2055" max="2055" width="12.42578125" style="25" customWidth="1"/>
    <col min="2056" max="2056" width="9.140625" style="25"/>
    <col min="2057" max="2057" width="11.42578125" style="25" customWidth="1"/>
    <col min="2058" max="2058" width="12.42578125" style="25" customWidth="1"/>
    <col min="2059" max="2304" width="9.140625" style="25"/>
    <col min="2305" max="2305" width="6.85546875" style="25" customWidth="1"/>
    <col min="2306" max="2306" width="30.28515625" style="25" customWidth="1"/>
    <col min="2307" max="2307" width="14.85546875" style="25" customWidth="1"/>
    <col min="2308" max="2308" width="14.42578125" style="25" customWidth="1"/>
    <col min="2309" max="2309" width="14.28515625" style="25" customWidth="1"/>
    <col min="2310" max="2310" width="10.7109375" style="25" customWidth="1"/>
    <col min="2311" max="2311" width="12.42578125" style="25" customWidth="1"/>
    <col min="2312" max="2312" width="9.140625" style="25"/>
    <col min="2313" max="2313" width="11.42578125" style="25" customWidth="1"/>
    <col min="2314" max="2314" width="12.42578125" style="25" customWidth="1"/>
    <col min="2315" max="2560" width="9.140625" style="25"/>
    <col min="2561" max="2561" width="6.85546875" style="25" customWidth="1"/>
    <col min="2562" max="2562" width="30.28515625" style="25" customWidth="1"/>
    <col min="2563" max="2563" width="14.85546875" style="25" customWidth="1"/>
    <col min="2564" max="2564" width="14.42578125" style="25" customWidth="1"/>
    <col min="2565" max="2565" width="14.28515625" style="25" customWidth="1"/>
    <col min="2566" max="2566" width="10.7109375" style="25" customWidth="1"/>
    <col min="2567" max="2567" width="12.42578125" style="25" customWidth="1"/>
    <col min="2568" max="2568" width="9.140625" style="25"/>
    <col min="2569" max="2569" width="11.42578125" style="25" customWidth="1"/>
    <col min="2570" max="2570" width="12.42578125" style="25" customWidth="1"/>
    <col min="2571" max="2816" width="9.140625" style="25"/>
    <col min="2817" max="2817" width="6.85546875" style="25" customWidth="1"/>
    <col min="2818" max="2818" width="30.28515625" style="25" customWidth="1"/>
    <col min="2819" max="2819" width="14.85546875" style="25" customWidth="1"/>
    <col min="2820" max="2820" width="14.42578125" style="25" customWidth="1"/>
    <col min="2821" max="2821" width="14.28515625" style="25" customWidth="1"/>
    <col min="2822" max="2822" width="10.7109375" style="25" customWidth="1"/>
    <col min="2823" max="2823" width="12.42578125" style="25" customWidth="1"/>
    <col min="2824" max="2824" width="9.140625" style="25"/>
    <col min="2825" max="2825" width="11.42578125" style="25" customWidth="1"/>
    <col min="2826" max="2826" width="12.42578125" style="25" customWidth="1"/>
    <col min="2827" max="3072" width="9.140625" style="25"/>
    <col min="3073" max="3073" width="6.85546875" style="25" customWidth="1"/>
    <col min="3074" max="3074" width="30.28515625" style="25" customWidth="1"/>
    <col min="3075" max="3075" width="14.85546875" style="25" customWidth="1"/>
    <col min="3076" max="3076" width="14.42578125" style="25" customWidth="1"/>
    <col min="3077" max="3077" width="14.28515625" style="25" customWidth="1"/>
    <col min="3078" max="3078" width="10.7109375" style="25" customWidth="1"/>
    <col min="3079" max="3079" width="12.42578125" style="25" customWidth="1"/>
    <col min="3080" max="3080" width="9.140625" style="25"/>
    <col min="3081" max="3081" width="11.42578125" style="25" customWidth="1"/>
    <col min="3082" max="3082" width="12.42578125" style="25" customWidth="1"/>
    <col min="3083" max="3328" width="9.140625" style="25"/>
    <col min="3329" max="3329" width="6.85546875" style="25" customWidth="1"/>
    <col min="3330" max="3330" width="30.28515625" style="25" customWidth="1"/>
    <col min="3331" max="3331" width="14.85546875" style="25" customWidth="1"/>
    <col min="3332" max="3332" width="14.42578125" style="25" customWidth="1"/>
    <col min="3333" max="3333" width="14.28515625" style="25" customWidth="1"/>
    <col min="3334" max="3334" width="10.7109375" style="25" customWidth="1"/>
    <col min="3335" max="3335" width="12.42578125" style="25" customWidth="1"/>
    <col min="3336" max="3336" width="9.140625" style="25"/>
    <col min="3337" max="3337" width="11.42578125" style="25" customWidth="1"/>
    <col min="3338" max="3338" width="12.42578125" style="25" customWidth="1"/>
    <col min="3339" max="3584" width="9.140625" style="25"/>
    <col min="3585" max="3585" width="6.85546875" style="25" customWidth="1"/>
    <col min="3586" max="3586" width="30.28515625" style="25" customWidth="1"/>
    <col min="3587" max="3587" width="14.85546875" style="25" customWidth="1"/>
    <col min="3588" max="3588" width="14.42578125" style="25" customWidth="1"/>
    <col min="3589" max="3589" width="14.28515625" style="25" customWidth="1"/>
    <col min="3590" max="3590" width="10.7109375" style="25" customWidth="1"/>
    <col min="3591" max="3591" width="12.42578125" style="25" customWidth="1"/>
    <col min="3592" max="3592" width="9.140625" style="25"/>
    <col min="3593" max="3593" width="11.42578125" style="25" customWidth="1"/>
    <col min="3594" max="3594" width="12.42578125" style="25" customWidth="1"/>
    <col min="3595" max="3840" width="9.140625" style="25"/>
    <col min="3841" max="3841" width="6.85546875" style="25" customWidth="1"/>
    <col min="3842" max="3842" width="30.28515625" style="25" customWidth="1"/>
    <col min="3843" max="3843" width="14.85546875" style="25" customWidth="1"/>
    <col min="3844" max="3844" width="14.42578125" style="25" customWidth="1"/>
    <col min="3845" max="3845" width="14.28515625" style="25" customWidth="1"/>
    <col min="3846" max="3846" width="10.7109375" style="25" customWidth="1"/>
    <col min="3847" max="3847" width="12.42578125" style="25" customWidth="1"/>
    <col min="3848" max="3848" width="9.140625" style="25"/>
    <col min="3849" max="3849" width="11.42578125" style="25" customWidth="1"/>
    <col min="3850" max="3850" width="12.42578125" style="25" customWidth="1"/>
    <col min="3851" max="4096" width="9.140625" style="25"/>
    <col min="4097" max="4097" width="6.85546875" style="25" customWidth="1"/>
    <col min="4098" max="4098" width="30.28515625" style="25" customWidth="1"/>
    <col min="4099" max="4099" width="14.85546875" style="25" customWidth="1"/>
    <col min="4100" max="4100" width="14.42578125" style="25" customWidth="1"/>
    <col min="4101" max="4101" width="14.28515625" style="25" customWidth="1"/>
    <col min="4102" max="4102" width="10.7109375" style="25" customWidth="1"/>
    <col min="4103" max="4103" width="12.42578125" style="25" customWidth="1"/>
    <col min="4104" max="4104" width="9.140625" style="25"/>
    <col min="4105" max="4105" width="11.42578125" style="25" customWidth="1"/>
    <col min="4106" max="4106" width="12.42578125" style="25" customWidth="1"/>
    <col min="4107" max="4352" width="9.140625" style="25"/>
    <col min="4353" max="4353" width="6.85546875" style="25" customWidth="1"/>
    <col min="4354" max="4354" width="30.28515625" style="25" customWidth="1"/>
    <col min="4355" max="4355" width="14.85546875" style="25" customWidth="1"/>
    <col min="4356" max="4356" width="14.42578125" style="25" customWidth="1"/>
    <col min="4357" max="4357" width="14.28515625" style="25" customWidth="1"/>
    <col min="4358" max="4358" width="10.7109375" style="25" customWidth="1"/>
    <col min="4359" max="4359" width="12.42578125" style="25" customWidth="1"/>
    <col min="4360" max="4360" width="9.140625" style="25"/>
    <col min="4361" max="4361" width="11.42578125" style="25" customWidth="1"/>
    <col min="4362" max="4362" width="12.42578125" style="25" customWidth="1"/>
    <col min="4363" max="4608" width="9.140625" style="25"/>
    <col min="4609" max="4609" width="6.85546875" style="25" customWidth="1"/>
    <col min="4610" max="4610" width="30.28515625" style="25" customWidth="1"/>
    <col min="4611" max="4611" width="14.85546875" style="25" customWidth="1"/>
    <col min="4612" max="4612" width="14.42578125" style="25" customWidth="1"/>
    <col min="4613" max="4613" width="14.28515625" style="25" customWidth="1"/>
    <col min="4614" max="4614" width="10.7109375" style="25" customWidth="1"/>
    <col min="4615" max="4615" width="12.42578125" style="25" customWidth="1"/>
    <col min="4616" max="4616" width="9.140625" style="25"/>
    <col min="4617" max="4617" width="11.42578125" style="25" customWidth="1"/>
    <col min="4618" max="4618" width="12.42578125" style="25" customWidth="1"/>
    <col min="4619" max="4864" width="9.140625" style="25"/>
    <col min="4865" max="4865" width="6.85546875" style="25" customWidth="1"/>
    <col min="4866" max="4866" width="30.28515625" style="25" customWidth="1"/>
    <col min="4867" max="4867" width="14.85546875" style="25" customWidth="1"/>
    <col min="4868" max="4868" width="14.42578125" style="25" customWidth="1"/>
    <col min="4869" max="4869" width="14.28515625" style="25" customWidth="1"/>
    <col min="4870" max="4870" width="10.7109375" style="25" customWidth="1"/>
    <col min="4871" max="4871" width="12.42578125" style="25" customWidth="1"/>
    <col min="4872" max="4872" width="9.140625" style="25"/>
    <col min="4873" max="4873" width="11.42578125" style="25" customWidth="1"/>
    <col min="4874" max="4874" width="12.42578125" style="25" customWidth="1"/>
    <col min="4875" max="5120" width="9.140625" style="25"/>
    <col min="5121" max="5121" width="6.85546875" style="25" customWidth="1"/>
    <col min="5122" max="5122" width="30.28515625" style="25" customWidth="1"/>
    <col min="5123" max="5123" width="14.85546875" style="25" customWidth="1"/>
    <col min="5124" max="5124" width="14.42578125" style="25" customWidth="1"/>
    <col min="5125" max="5125" width="14.28515625" style="25" customWidth="1"/>
    <col min="5126" max="5126" width="10.7109375" style="25" customWidth="1"/>
    <col min="5127" max="5127" width="12.42578125" style="25" customWidth="1"/>
    <col min="5128" max="5128" width="9.140625" style="25"/>
    <col min="5129" max="5129" width="11.42578125" style="25" customWidth="1"/>
    <col min="5130" max="5130" width="12.42578125" style="25" customWidth="1"/>
    <col min="5131" max="5376" width="9.140625" style="25"/>
    <col min="5377" max="5377" width="6.85546875" style="25" customWidth="1"/>
    <col min="5378" max="5378" width="30.28515625" style="25" customWidth="1"/>
    <col min="5379" max="5379" width="14.85546875" style="25" customWidth="1"/>
    <col min="5380" max="5380" width="14.42578125" style="25" customWidth="1"/>
    <col min="5381" max="5381" width="14.28515625" style="25" customWidth="1"/>
    <col min="5382" max="5382" width="10.7109375" style="25" customWidth="1"/>
    <col min="5383" max="5383" width="12.42578125" style="25" customWidth="1"/>
    <col min="5384" max="5384" width="9.140625" style="25"/>
    <col min="5385" max="5385" width="11.42578125" style="25" customWidth="1"/>
    <col min="5386" max="5386" width="12.42578125" style="25" customWidth="1"/>
    <col min="5387" max="5632" width="9.140625" style="25"/>
    <col min="5633" max="5633" width="6.85546875" style="25" customWidth="1"/>
    <col min="5634" max="5634" width="30.28515625" style="25" customWidth="1"/>
    <col min="5635" max="5635" width="14.85546875" style="25" customWidth="1"/>
    <col min="5636" max="5636" width="14.42578125" style="25" customWidth="1"/>
    <col min="5637" max="5637" width="14.28515625" style="25" customWidth="1"/>
    <col min="5638" max="5638" width="10.7109375" style="25" customWidth="1"/>
    <col min="5639" max="5639" width="12.42578125" style="25" customWidth="1"/>
    <col min="5640" max="5640" width="9.140625" style="25"/>
    <col min="5641" max="5641" width="11.42578125" style="25" customWidth="1"/>
    <col min="5642" max="5642" width="12.42578125" style="25" customWidth="1"/>
    <col min="5643" max="5888" width="9.140625" style="25"/>
    <col min="5889" max="5889" width="6.85546875" style="25" customWidth="1"/>
    <col min="5890" max="5890" width="30.28515625" style="25" customWidth="1"/>
    <col min="5891" max="5891" width="14.85546875" style="25" customWidth="1"/>
    <col min="5892" max="5892" width="14.42578125" style="25" customWidth="1"/>
    <col min="5893" max="5893" width="14.28515625" style="25" customWidth="1"/>
    <col min="5894" max="5894" width="10.7109375" style="25" customWidth="1"/>
    <col min="5895" max="5895" width="12.42578125" style="25" customWidth="1"/>
    <col min="5896" max="5896" width="9.140625" style="25"/>
    <col min="5897" max="5897" width="11.42578125" style="25" customWidth="1"/>
    <col min="5898" max="5898" width="12.42578125" style="25" customWidth="1"/>
    <col min="5899" max="6144" width="9.140625" style="25"/>
    <col min="6145" max="6145" width="6.85546875" style="25" customWidth="1"/>
    <col min="6146" max="6146" width="30.28515625" style="25" customWidth="1"/>
    <col min="6147" max="6147" width="14.85546875" style="25" customWidth="1"/>
    <col min="6148" max="6148" width="14.42578125" style="25" customWidth="1"/>
    <col min="6149" max="6149" width="14.28515625" style="25" customWidth="1"/>
    <col min="6150" max="6150" width="10.7109375" style="25" customWidth="1"/>
    <col min="6151" max="6151" width="12.42578125" style="25" customWidth="1"/>
    <col min="6152" max="6152" width="9.140625" style="25"/>
    <col min="6153" max="6153" width="11.42578125" style="25" customWidth="1"/>
    <col min="6154" max="6154" width="12.42578125" style="25" customWidth="1"/>
    <col min="6155" max="6400" width="9.140625" style="25"/>
    <col min="6401" max="6401" width="6.85546875" style="25" customWidth="1"/>
    <col min="6402" max="6402" width="30.28515625" style="25" customWidth="1"/>
    <col min="6403" max="6403" width="14.85546875" style="25" customWidth="1"/>
    <col min="6404" max="6404" width="14.42578125" style="25" customWidth="1"/>
    <col min="6405" max="6405" width="14.28515625" style="25" customWidth="1"/>
    <col min="6406" max="6406" width="10.7109375" style="25" customWidth="1"/>
    <col min="6407" max="6407" width="12.42578125" style="25" customWidth="1"/>
    <col min="6408" max="6408" width="9.140625" style="25"/>
    <col min="6409" max="6409" width="11.42578125" style="25" customWidth="1"/>
    <col min="6410" max="6410" width="12.42578125" style="25" customWidth="1"/>
    <col min="6411" max="6656" width="9.140625" style="25"/>
    <col min="6657" max="6657" width="6.85546875" style="25" customWidth="1"/>
    <col min="6658" max="6658" width="30.28515625" style="25" customWidth="1"/>
    <col min="6659" max="6659" width="14.85546875" style="25" customWidth="1"/>
    <col min="6660" max="6660" width="14.42578125" style="25" customWidth="1"/>
    <col min="6661" max="6661" width="14.28515625" style="25" customWidth="1"/>
    <col min="6662" max="6662" width="10.7109375" style="25" customWidth="1"/>
    <col min="6663" max="6663" width="12.42578125" style="25" customWidth="1"/>
    <col min="6664" max="6664" width="9.140625" style="25"/>
    <col min="6665" max="6665" width="11.42578125" style="25" customWidth="1"/>
    <col min="6666" max="6666" width="12.42578125" style="25" customWidth="1"/>
    <col min="6667" max="6912" width="9.140625" style="25"/>
    <col min="6913" max="6913" width="6.85546875" style="25" customWidth="1"/>
    <col min="6914" max="6914" width="30.28515625" style="25" customWidth="1"/>
    <col min="6915" max="6915" width="14.85546875" style="25" customWidth="1"/>
    <col min="6916" max="6916" width="14.42578125" style="25" customWidth="1"/>
    <col min="6917" max="6917" width="14.28515625" style="25" customWidth="1"/>
    <col min="6918" max="6918" width="10.7109375" style="25" customWidth="1"/>
    <col min="6919" max="6919" width="12.42578125" style="25" customWidth="1"/>
    <col min="6920" max="6920" width="9.140625" style="25"/>
    <col min="6921" max="6921" width="11.42578125" style="25" customWidth="1"/>
    <col min="6922" max="6922" width="12.42578125" style="25" customWidth="1"/>
    <col min="6923" max="7168" width="9.140625" style="25"/>
    <col min="7169" max="7169" width="6.85546875" style="25" customWidth="1"/>
    <col min="7170" max="7170" width="30.28515625" style="25" customWidth="1"/>
    <col min="7171" max="7171" width="14.85546875" style="25" customWidth="1"/>
    <col min="7172" max="7172" width="14.42578125" style="25" customWidth="1"/>
    <col min="7173" max="7173" width="14.28515625" style="25" customWidth="1"/>
    <col min="7174" max="7174" width="10.7109375" style="25" customWidth="1"/>
    <col min="7175" max="7175" width="12.42578125" style="25" customWidth="1"/>
    <col min="7176" max="7176" width="9.140625" style="25"/>
    <col min="7177" max="7177" width="11.42578125" style="25" customWidth="1"/>
    <col min="7178" max="7178" width="12.42578125" style="25" customWidth="1"/>
    <col min="7179" max="7424" width="9.140625" style="25"/>
    <col min="7425" max="7425" width="6.85546875" style="25" customWidth="1"/>
    <col min="7426" max="7426" width="30.28515625" style="25" customWidth="1"/>
    <col min="7427" max="7427" width="14.85546875" style="25" customWidth="1"/>
    <col min="7428" max="7428" width="14.42578125" style="25" customWidth="1"/>
    <col min="7429" max="7429" width="14.28515625" style="25" customWidth="1"/>
    <col min="7430" max="7430" width="10.7109375" style="25" customWidth="1"/>
    <col min="7431" max="7431" width="12.42578125" style="25" customWidth="1"/>
    <col min="7432" max="7432" width="9.140625" style="25"/>
    <col min="7433" max="7433" width="11.42578125" style="25" customWidth="1"/>
    <col min="7434" max="7434" width="12.42578125" style="25" customWidth="1"/>
    <col min="7435" max="7680" width="9.140625" style="25"/>
    <col min="7681" max="7681" width="6.85546875" style="25" customWidth="1"/>
    <col min="7682" max="7682" width="30.28515625" style="25" customWidth="1"/>
    <col min="7683" max="7683" width="14.85546875" style="25" customWidth="1"/>
    <col min="7684" max="7684" width="14.42578125" style="25" customWidth="1"/>
    <col min="7685" max="7685" width="14.28515625" style="25" customWidth="1"/>
    <col min="7686" max="7686" width="10.7109375" style="25" customWidth="1"/>
    <col min="7687" max="7687" width="12.42578125" style="25" customWidth="1"/>
    <col min="7688" max="7688" width="9.140625" style="25"/>
    <col min="7689" max="7689" width="11.42578125" style="25" customWidth="1"/>
    <col min="7690" max="7690" width="12.42578125" style="25" customWidth="1"/>
    <col min="7691" max="7936" width="9.140625" style="25"/>
    <col min="7937" max="7937" width="6.85546875" style="25" customWidth="1"/>
    <col min="7938" max="7938" width="30.28515625" style="25" customWidth="1"/>
    <col min="7939" max="7939" width="14.85546875" style="25" customWidth="1"/>
    <col min="7940" max="7940" width="14.42578125" style="25" customWidth="1"/>
    <col min="7941" max="7941" width="14.28515625" style="25" customWidth="1"/>
    <col min="7942" max="7942" width="10.7109375" style="25" customWidth="1"/>
    <col min="7943" max="7943" width="12.42578125" style="25" customWidth="1"/>
    <col min="7944" max="7944" width="9.140625" style="25"/>
    <col min="7945" max="7945" width="11.42578125" style="25" customWidth="1"/>
    <col min="7946" max="7946" width="12.42578125" style="25" customWidth="1"/>
    <col min="7947" max="8192" width="9.140625" style="25"/>
    <col min="8193" max="8193" width="6.85546875" style="25" customWidth="1"/>
    <col min="8194" max="8194" width="30.28515625" style="25" customWidth="1"/>
    <col min="8195" max="8195" width="14.85546875" style="25" customWidth="1"/>
    <col min="8196" max="8196" width="14.42578125" style="25" customWidth="1"/>
    <col min="8197" max="8197" width="14.28515625" style="25" customWidth="1"/>
    <col min="8198" max="8198" width="10.7109375" style="25" customWidth="1"/>
    <col min="8199" max="8199" width="12.42578125" style="25" customWidth="1"/>
    <col min="8200" max="8200" width="9.140625" style="25"/>
    <col min="8201" max="8201" width="11.42578125" style="25" customWidth="1"/>
    <col min="8202" max="8202" width="12.42578125" style="25" customWidth="1"/>
    <col min="8203" max="8448" width="9.140625" style="25"/>
    <col min="8449" max="8449" width="6.85546875" style="25" customWidth="1"/>
    <col min="8450" max="8450" width="30.28515625" style="25" customWidth="1"/>
    <col min="8451" max="8451" width="14.85546875" style="25" customWidth="1"/>
    <col min="8452" max="8452" width="14.42578125" style="25" customWidth="1"/>
    <col min="8453" max="8453" width="14.28515625" style="25" customWidth="1"/>
    <col min="8454" max="8454" width="10.7109375" style="25" customWidth="1"/>
    <col min="8455" max="8455" width="12.42578125" style="25" customWidth="1"/>
    <col min="8456" max="8456" width="9.140625" style="25"/>
    <col min="8457" max="8457" width="11.42578125" style="25" customWidth="1"/>
    <col min="8458" max="8458" width="12.42578125" style="25" customWidth="1"/>
    <col min="8459" max="8704" width="9.140625" style="25"/>
    <col min="8705" max="8705" width="6.85546875" style="25" customWidth="1"/>
    <col min="8706" max="8706" width="30.28515625" style="25" customWidth="1"/>
    <col min="8707" max="8707" width="14.85546875" style="25" customWidth="1"/>
    <col min="8708" max="8708" width="14.42578125" style="25" customWidth="1"/>
    <col min="8709" max="8709" width="14.28515625" style="25" customWidth="1"/>
    <col min="8710" max="8710" width="10.7109375" style="25" customWidth="1"/>
    <col min="8711" max="8711" width="12.42578125" style="25" customWidth="1"/>
    <col min="8712" max="8712" width="9.140625" style="25"/>
    <col min="8713" max="8713" width="11.42578125" style="25" customWidth="1"/>
    <col min="8714" max="8714" width="12.42578125" style="25" customWidth="1"/>
    <col min="8715" max="8960" width="9.140625" style="25"/>
    <col min="8961" max="8961" width="6.85546875" style="25" customWidth="1"/>
    <col min="8962" max="8962" width="30.28515625" style="25" customWidth="1"/>
    <col min="8963" max="8963" width="14.85546875" style="25" customWidth="1"/>
    <col min="8964" max="8964" width="14.42578125" style="25" customWidth="1"/>
    <col min="8965" max="8965" width="14.28515625" style="25" customWidth="1"/>
    <col min="8966" max="8966" width="10.7109375" style="25" customWidth="1"/>
    <col min="8967" max="8967" width="12.42578125" style="25" customWidth="1"/>
    <col min="8968" max="8968" width="9.140625" style="25"/>
    <col min="8969" max="8969" width="11.42578125" style="25" customWidth="1"/>
    <col min="8970" max="8970" width="12.42578125" style="25" customWidth="1"/>
    <col min="8971" max="9216" width="9.140625" style="25"/>
    <col min="9217" max="9217" width="6.85546875" style="25" customWidth="1"/>
    <col min="9218" max="9218" width="30.28515625" style="25" customWidth="1"/>
    <col min="9219" max="9219" width="14.85546875" style="25" customWidth="1"/>
    <col min="9220" max="9220" width="14.42578125" style="25" customWidth="1"/>
    <col min="9221" max="9221" width="14.28515625" style="25" customWidth="1"/>
    <col min="9222" max="9222" width="10.7109375" style="25" customWidth="1"/>
    <col min="9223" max="9223" width="12.42578125" style="25" customWidth="1"/>
    <col min="9224" max="9224" width="9.140625" style="25"/>
    <col min="9225" max="9225" width="11.42578125" style="25" customWidth="1"/>
    <col min="9226" max="9226" width="12.42578125" style="25" customWidth="1"/>
    <col min="9227" max="9472" width="9.140625" style="25"/>
    <col min="9473" max="9473" width="6.85546875" style="25" customWidth="1"/>
    <col min="9474" max="9474" width="30.28515625" style="25" customWidth="1"/>
    <col min="9475" max="9475" width="14.85546875" style="25" customWidth="1"/>
    <col min="9476" max="9476" width="14.42578125" style="25" customWidth="1"/>
    <col min="9477" max="9477" width="14.28515625" style="25" customWidth="1"/>
    <col min="9478" max="9478" width="10.7109375" style="25" customWidth="1"/>
    <col min="9479" max="9479" width="12.42578125" style="25" customWidth="1"/>
    <col min="9480" max="9480" width="9.140625" style="25"/>
    <col min="9481" max="9481" width="11.42578125" style="25" customWidth="1"/>
    <col min="9482" max="9482" width="12.42578125" style="25" customWidth="1"/>
    <col min="9483" max="9728" width="9.140625" style="25"/>
    <col min="9729" max="9729" width="6.85546875" style="25" customWidth="1"/>
    <col min="9730" max="9730" width="30.28515625" style="25" customWidth="1"/>
    <col min="9731" max="9731" width="14.85546875" style="25" customWidth="1"/>
    <col min="9732" max="9732" width="14.42578125" style="25" customWidth="1"/>
    <col min="9733" max="9733" width="14.28515625" style="25" customWidth="1"/>
    <col min="9734" max="9734" width="10.7109375" style="25" customWidth="1"/>
    <col min="9735" max="9735" width="12.42578125" style="25" customWidth="1"/>
    <col min="9736" max="9736" width="9.140625" style="25"/>
    <col min="9737" max="9737" width="11.42578125" style="25" customWidth="1"/>
    <col min="9738" max="9738" width="12.42578125" style="25" customWidth="1"/>
    <col min="9739" max="9984" width="9.140625" style="25"/>
    <col min="9985" max="9985" width="6.85546875" style="25" customWidth="1"/>
    <col min="9986" max="9986" width="30.28515625" style="25" customWidth="1"/>
    <col min="9987" max="9987" width="14.85546875" style="25" customWidth="1"/>
    <col min="9988" max="9988" width="14.42578125" style="25" customWidth="1"/>
    <col min="9989" max="9989" width="14.28515625" style="25" customWidth="1"/>
    <col min="9990" max="9990" width="10.7109375" style="25" customWidth="1"/>
    <col min="9991" max="9991" width="12.42578125" style="25" customWidth="1"/>
    <col min="9992" max="9992" width="9.140625" style="25"/>
    <col min="9993" max="9993" width="11.42578125" style="25" customWidth="1"/>
    <col min="9994" max="9994" width="12.42578125" style="25" customWidth="1"/>
    <col min="9995" max="10240" width="9.140625" style="25"/>
    <col min="10241" max="10241" width="6.85546875" style="25" customWidth="1"/>
    <col min="10242" max="10242" width="30.28515625" style="25" customWidth="1"/>
    <col min="10243" max="10243" width="14.85546875" style="25" customWidth="1"/>
    <col min="10244" max="10244" width="14.42578125" style="25" customWidth="1"/>
    <col min="10245" max="10245" width="14.28515625" style="25" customWidth="1"/>
    <col min="10246" max="10246" width="10.7109375" style="25" customWidth="1"/>
    <col min="10247" max="10247" width="12.42578125" style="25" customWidth="1"/>
    <col min="10248" max="10248" width="9.140625" style="25"/>
    <col min="10249" max="10249" width="11.42578125" style="25" customWidth="1"/>
    <col min="10250" max="10250" width="12.42578125" style="25" customWidth="1"/>
    <col min="10251" max="10496" width="9.140625" style="25"/>
    <col min="10497" max="10497" width="6.85546875" style="25" customWidth="1"/>
    <col min="10498" max="10498" width="30.28515625" style="25" customWidth="1"/>
    <col min="10499" max="10499" width="14.85546875" style="25" customWidth="1"/>
    <col min="10500" max="10500" width="14.42578125" style="25" customWidth="1"/>
    <col min="10501" max="10501" width="14.28515625" style="25" customWidth="1"/>
    <col min="10502" max="10502" width="10.7109375" style="25" customWidth="1"/>
    <col min="10503" max="10503" width="12.42578125" style="25" customWidth="1"/>
    <col min="10504" max="10504" width="9.140625" style="25"/>
    <col min="10505" max="10505" width="11.42578125" style="25" customWidth="1"/>
    <col min="10506" max="10506" width="12.42578125" style="25" customWidth="1"/>
    <col min="10507" max="10752" width="9.140625" style="25"/>
    <col min="10753" max="10753" width="6.85546875" style="25" customWidth="1"/>
    <col min="10754" max="10754" width="30.28515625" style="25" customWidth="1"/>
    <col min="10755" max="10755" width="14.85546875" style="25" customWidth="1"/>
    <col min="10756" max="10756" width="14.42578125" style="25" customWidth="1"/>
    <col min="10757" max="10757" width="14.28515625" style="25" customWidth="1"/>
    <col min="10758" max="10758" width="10.7109375" style="25" customWidth="1"/>
    <col min="10759" max="10759" width="12.42578125" style="25" customWidth="1"/>
    <col min="10760" max="10760" width="9.140625" style="25"/>
    <col min="10761" max="10761" width="11.42578125" style="25" customWidth="1"/>
    <col min="10762" max="10762" width="12.42578125" style="25" customWidth="1"/>
    <col min="10763" max="11008" width="9.140625" style="25"/>
    <col min="11009" max="11009" width="6.85546875" style="25" customWidth="1"/>
    <col min="11010" max="11010" width="30.28515625" style="25" customWidth="1"/>
    <col min="11011" max="11011" width="14.85546875" style="25" customWidth="1"/>
    <col min="11012" max="11012" width="14.42578125" style="25" customWidth="1"/>
    <col min="11013" max="11013" width="14.28515625" style="25" customWidth="1"/>
    <col min="11014" max="11014" width="10.7109375" style="25" customWidth="1"/>
    <col min="11015" max="11015" width="12.42578125" style="25" customWidth="1"/>
    <col min="11016" max="11016" width="9.140625" style="25"/>
    <col min="11017" max="11017" width="11.42578125" style="25" customWidth="1"/>
    <col min="11018" max="11018" width="12.42578125" style="25" customWidth="1"/>
    <col min="11019" max="11264" width="9.140625" style="25"/>
    <col min="11265" max="11265" width="6.85546875" style="25" customWidth="1"/>
    <col min="11266" max="11266" width="30.28515625" style="25" customWidth="1"/>
    <col min="11267" max="11267" width="14.85546875" style="25" customWidth="1"/>
    <col min="11268" max="11268" width="14.42578125" style="25" customWidth="1"/>
    <col min="11269" max="11269" width="14.28515625" style="25" customWidth="1"/>
    <col min="11270" max="11270" width="10.7109375" style="25" customWidth="1"/>
    <col min="11271" max="11271" width="12.42578125" style="25" customWidth="1"/>
    <col min="11272" max="11272" width="9.140625" style="25"/>
    <col min="11273" max="11273" width="11.42578125" style="25" customWidth="1"/>
    <col min="11274" max="11274" width="12.42578125" style="25" customWidth="1"/>
    <col min="11275" max="11520" width="9.140625" style="25"/>
    <col min="11521" max="11521" width="6.85546875" style="25" customWidth="1"/>
    <col min="11522" max="11522" width="30.28515625" style="25" customWidth="1"/>
    <col min="11523" max="11523" width="14.85546875" style="25" customWidth="1"/>
    <col min="11524" max="11524" width="14.42578125" style="25" customWidth="1"/>
    <col min="11525" max="11525" width="14.28515625" style="25" customWidth="1"/>
    <col min="11526" max="11526" width="10.7109375" style="25" customWidth="1"/>
    <col min="11527" max="11527" width="12.42578125" style="25" customWidth="1"/>
    <col min="11528" max="11528" width="9.140625" style="25"/>
    <col min="11529" max="11529" width="11.42578125" style="25" customWidth="1"/>
    <col min="11530" max="11530" width="12.42578125" style="25" customWidth="1"/>
    <col min="11531" max="11776" width="9.140625" style="25"/>
    <col min="11777" max="11777" width="6.85546875" style="25" customWidth="1"/>
    <col min="11778" max="11778" width="30.28515625" style="25" customWidth="1"/>
    <col min="11779" max="11779" width="14.85546875" style="25" customWidth="1"/>
    <col min="11780" max="11780" width="14.42578125" style="25" customWidth="1"/>
    <col min="11781" max="11781" width="14.28515625" style="25" customWidth="1"/>
    <col min="11782" max="11782" width="10.7109375" style="25" customWidth="1"/>
    <col min="11783" max="11783" width="12.42578125" style="25" customWidth="1"/>
    <col min="11784" max="11784" width="9.140625" style="25"/>
    <col min="11785" max="11785" width="11.42578125" style="25" customWidth="1"/>
    <col min="11786" max="11786" width="12.42578125" style="25" customWidth="1"/>
    <col min="11787" max="12032" width="9.140625" style="25"/>
    <col min="12033" max="12033" width="6.85546875" style="25" customWidth="1"/>
    <col min="12034" max="12034" width="30.28515625" style="25" customWidth="1"/>
    <col min="12035" max="12035" width="14.85546875" style="25" customWidth="1"/>
    <col min="12036" max="12036" width="14.42578125" style="25" customWidth="1"/>
    <col min="12037" max="12037" width="14.28515625" style="25" customWidth="1"/>
    <col min="12038" max="12038" width="10.7109375" style="25" customWidth="1"/>
    <col min="12039" max="12039" width="12.42578125" style="25" customWidth="1"/>
    <col min="12040" max="12040" width="9.140625" style="25"/>
    <col min="12041" max="12041" width="11.42578125" style="25" customWidth="1"/>
    <col min="12042" max="12042" width="12.42578125" style="25" customWidth="1"/>
    <col min="12043" max="12288" width="9.140625" style="25"/>
    <col min="12289" max="12289" width="6.85546875" style="25" customWidth="1"/>
    <col min="12290" max="12290" width="30.28515625" style="25" customWidth="1"/>
    <col min="12291" max="12291" width="14.85546875" style="25" customWidth="1"/>
    <col min="12292" max="12292" width="14.42578125" style="25" customWidth="1"/>
    <col min="12293" max="12293" width="14.28515625" style="25" customWidth="1"/>
    <col min="12294" max="12294" width="10.7109375" style="25" customWidth="1"/>
    <col min="12295" max="12295" width="12.42578125" style="25" customWidth="1"/>
    <col min="12296" max="12296" width="9.140625" style="25"/>
    <col min="12297" max="12297" width="11.42578125" style="25" customWidth="1"/>
    <col min="12298" max="12298" width="12.42578125" style="25" customWidth="1"/>
    <col min="12299" max="12544" width="9.140625" style="25"/>
    <col min="12545" max="12545" width="6.85546875" style="25" customWidth="1"/>
    <col min="12546" max="12546" width="30.28515625" style="25" customWidth="1"/>
    <col min="12547" max="12547" width="14.85546875" style="25" customWidth="1"/>
    <col min="12548" max="12548" width="14.42578125" style="25" customWidth="1"/>
    <col min="12549" max="12549" width="14.28515625" style="25" customWidth="1"/>
    <col min="12550" max="12550" width="10.7109375" style="25" customWidth="1"/>
    <col min="12551" max="12551" width="12.42578125" style="25" customWidth="1"/>
    <col min="12552" max="12552" width="9.140625" style="25"/>
    <col min="12553" max="12553" width="11.42578125" style="25" customWidth="1"/>
    <col min="12554" max="12554" width="12.42578125" style="25" customWidth="1"/>
    <col min="12555" max="12800" width="9.140625" style="25"/>
    <col min="12801" max="12801" width="6.85546875" style="25" customWidth="1"/>
    <col min="12802" max="12802" width="30.28515625" style="25" customWidth="1"/>
    <col min="12803" max="12803" width="14.85546875" style="25" customWidth="1"/>
    <col min="12804" max="12804" width="14.42578125" style="25" customWidth="1"/>
    <col min="12805" max="12805" width="14.28515625" style="25" customWidth="1"/>
    <col min="12806" max="12806" width="10.7109375" style="25" customWidth="1"/>
    <col min="12807" max="12807" width="12.42578125" style="25" customWidth="1"/>
    <col min="12808" max="12808" width="9.140625" style="25"/>
    <col min="12809" max="12809" width="11.42578125" style="25" customWidth="1"/>
    <col min="12810" max="12810" width="12.42578125" style="25" customWidth="1"/>
    <col min="12811" max="13056" width="9.140625" style="25"/>
    <col min="13057" max="13057" width="6.85546875" style="25" customWidth="1"/>
    <col min="13058" max="13058" width="30.28515625" style="25" customWidth="1"/>
    <col min="13059" max="13059" width="14.85546875" style="25" customWidth="1"/>
    <col min="13060" max="13060" width="14.42578125" style="25" customWidth="1"/>
    <col min="13061" max="13061" width="14.28515625" style="25" customWidth="1"/>
    <col min="13062" max="13062" width="10.7109375" style="25" customWidth="1"/>
    <col min="13063" max="13063" width="12.42578125" style="25" customWidth="1"/>
    <col min="13064" max="13064" width="9.140625" style="25"/>
    <col min="13065" max="13065" width="11.42578125" style="25" customWidth="1"/>
    <col min="13066" max="13066" width="12.42578125" style="25" customWidth="1"/>
    <col min="13067" max="13312" width="9.140625" style="25"/>
    <col min="13313" max="13313" width="6.85546875" style="25" customWidth="1"/>
    <col min="13314" max="13314" width="30.28515625" style="25" customWidth="1"/>
    <col min="13315" max="13315" width="14.85546875" style="25" customWidth="1"/>
    <col min="13316" max="13316" width="14.42578125" style="25" customWidth="1"/>
    <col min="13317" max="13317" width="14.28515625" style="25" customWidth="1"/>
    <col min="13318" max="13318" width="10.7109375" style="25" customWidth="1"/>
    <col min="13319" max="13319" width="12.42578125" style="25" customWidth="1"/>
    <col min="13320" max="13320" width="9.140625" style="25"/>
    <col min="13321" max="13321" width="11.42578125" style="25" customWidth="1"/>
    <col min="13322" max="13322" width="12.42578125" style="25" customWidth="1"/>
    <col min="13323" max="13568" width="9.140625" style="25"/>
    <col min="13569" max="13569" width="6.85546875" style="25" customWidth="1"/>
    <col min="13570" max="13570" width="30.28515625" style="25" customWidth="1"/>
    <col min="13571" max="13571" width="14.85546875" style="25" customWidth="1"/>
    <col min="13572" max="13572" width="14.42578125" style="25" customWidth="1"/>
    <col min="13573" max="13573" width="14.28515625" style="25" customWidth="1"/>
    <col min="13574" max="13574" width="10.7109375" style="25" customWidth="1"/>
    <col min="13575" max="13575" width="12.42578125" style="25" customWidth="1"/>
    <col min="13576" max="13576" width="9.140625" style="25"/>
    <col min="13577" max="13577" width="11.42578125" style="25" customWidth="1"/>
    <col min="13578" max="13578" width="12.42578125" style="25" customWidth="1"/>
    <col min="13579" max="13824" width="9.140625" style="25"/>
    <col min="13825" max="13825" width="6.85546875" style="25" customWidth="1"/>
    <col min="13826" max="13826" width="30.28515625" style="25" customWidth="1"/>
    <col min="13827" max="13827" width="14.85546875" style="25" customWidth="1"/>
    <col min="13828" max="13828" width="14.42578125" style="25" customWidth="1"/>
    <col min="13829" max="13829" width="14.28515625" style="25" customWidth="1"/>
    <col min="13830" max="13830" width="10.7109375" style="25" customWidth="1"/>
    <col min="13831" max="13831" width="12.42578125" style="25" customWidth="1"/>
    <col min="13832" max="13832" width="9.140625" style="25"/>
    <col min="13833" max="13833" width="11.42578125" style="25" customWidth="1"/>
    <col min="13834" max="13834" width="12.42578125" style="25" customWidth="1"/>
    <col min="13835" max="14080" width="9.140625" style="25"/>
    <col min="14081" max="14081" width="6.85546875" style="25" customWidth="1"/>
    <col min="14082" max="14082" width="30.28515625" style="25" customWidth="1"/>
    <col min="14083" max="14083" width="14.85546875" style="25" customWidth="1"/>
    <col min="14084" max="14084" width="14.42578125" style="25" customWidth="1"/>
    <col min="14085" max="14085" width="14.28515625" style="25" customWidth="1"/>
    <col min="14086" max="14086" width="10.7109375" style="25" customWidth="1"/>
    <col min="14087" max="14087" width="12.42578125" style="25" customWidth="1"/>
    <col min="14088" max="14088" width="9.140625" style="25"/>
    <col min="14089" max="14089" width="11.42578125" style="25" customWidth="1"/>
    <col min="14090" max="14090" width="12.42578125" style="25" customWidth="1"/>
    <col min="14091" max="14336" width="9.140625" style="25"/>
    <col min="14337" max="14337" width="6.85546875" style="25" customWidth="1"/>
    <col min="14338" max="14338" width="30.28515625" style="25" customWidth="1"/>
    <col min="14339" max="14339" width="14.85546875" style="25" customWidth="1"/>
    <col min="14340" max="14340" width="14.42578125" style="25" customWidth="1"/>
    <col min="14341" max="14341" width="14.28515625" style="25" customWidth="1"/>
    <col min="14342" max="14342" width="10.7109375" style="25" customWidth="1"/>
    <col min="14343" max="14343" width="12.42578125" style="25" customWidth="1"/>
    <col min="14344" max="14344" width="9.140625" style="25"/>
    <col min="14345" max="14345" width="11.42578125" style="25" customWidth="1"/>
    <col min="14346" max="14346" width="12.42578125" style="25" customWidth="1"/>
    <col min="14347" max="14592" width="9.140625" style="25"/>
    <col min="14593" max="14593" width="6.85546875" style="25" customWidth="1"/>
    <col min="14594" max="14594" width="30.28515625" style="25" customWidth="1"/>
    <col min="14595" max="14595" width="14.85546875" style="25" customWidth="1"/>
    <col min="14596" max="14596" width="14.42578125" style="25" customWidth="1"/>
    <col min="14597" max="14597" width="14.28515625" style="25" customWidth="1"/>
    <col min="14598" max="14598" width="10.7109375" style="25" customWidth="1"/>
    <col min="14599" max="14599" width="12.42578125" style="25" customWidth="1"/>
    <col min="14600" max="14600" width="9.140625" style="25"/>
    <col min="14601" max="14601" width="11.42578125" style="25" customWidth="1"/>
    <col min="14602" max="14602" width="12.42578125" style="25" customWidth="1"/>
    <col min="14603" max="14848" width="9.140625" style="25"/>
    <col min="14849" max="14849" width="6.85546875" style="25" customWidth="1"/>
    <col min="14850" max="14850" width="30.28515625" style="25" customWidth="1"/>
    <col min="14851" max="14851" width="14.85546875" style="25" customWidth="1"/>
    <col min="14852" max="14852" width="14.42578125" style="25" customWidth="1"/>
    <col min="14853" max="14853" width="14.28515625" style="25" customWidth="1"/>
    <col min="14854" max="14854" width="10.7109375" style="25" customWidth="1"/>
    <col min="14855" max="14855" width="12.42578125" style="25" customWidth="1"/>
    <col min="14856" max="14856" width="9.140625" style="25"/>
    <col min="14857" max="14857" width="11.42578125" style="25" customWidth="1"/>
    <col min="14858" max="14858" width="12.42578125" style="25" customWidth="1"/>
    <col min="14859" max="15104" width="9.140625" style="25"/>
    <col min="15105" max="15105" width="6.85546875" style="25" customWidth="1"/>
    <col min="15106" max="15106" width="30.28515625" style="25" customWidth="1"/>
    <col min="15107" max="15107" width="14.85546875" style="25" customWidth="1"/>
    <col min="15108" max="15108" width="14.42578125" style="25" customWidth="1"/>
    <col min="15109" max="15109" width="14.28515625" style="25" customWidth="1"/>
    <col min="15110" max="15110" width="10.7109375" style="25" customWidth="1"/>
    <col min="15111" max="15111" width="12.42578125" style="25" customWidth="1"/>
    <col min="15112" max="15112" width="9.140625" style="25"/>
    <col min="15113" max="15113" width="11.42578125" style="25" customWidth="1"/>
    <col min="15114" max="15114" width="12.42578125" style="25" customWidth="1"/>
    <col min="15115" max="15360" width="9.140625" style="25"/>
    <col min="15361" max="15361" width="6.85546875" style="25" customWidth="1"/>
    <col min="15362" max="15362" width="30.28515625" style="25" customWidth="1"/>
    <col min="15363" max="15363" width="14.85546875" style="25" customWidth="1"/>
    <col min="15364" max="15364" width="14.42578125" style="25" customWidth="1"/>
    <col min="15365" max="15365" width="14.28515625" style="25" customWidth="1"/>
    <col min="15366" max="15366" width="10.7109375" style="25" customWidth="1"/>
    <col min="15367" max="15367" width="12.42578125" style="25" customWidth="1"/>
    <col min="15368" max="15368" width="9.140625" style="25"/>
    <col min="15369" max="15369" width="11.42578125" style="25" customWidth="1"/>
    <col min="15370" max="15370" width="12.42578125" style="25" customWidth="1"/>
    <col min="15371" max="15616" width="9.140625" style="25"/>
    <col min="15617" max="15617" width="6.85546875" style="25" customWidth="1"/>
    <col min="15618" max="15618" width="30.28515625" style="25" customWidth="1"/>
    <col min="15619" max="15619" width="14.85546875" style="25" customWidth="1"/>
    <col min="15620" max="15620" width="14.42578125" style="25" customWidth="1"/>
    <col min="15621" max="15621" width="14.28515625" style="25" customWidth="1"/>
    <col min="15622" max="15622" width="10.7109375" style="25" customWidth="1"/>
    <col min="15623" max="15623" width="12.42578125" style="25" customWidth="1"/>
    <col min="15624" max="15624" width="9.140625" style="25"/>
    <col min="15625" max="15625" width="11.42578125" style="25" customWidth="1"/>
    <col min="15626" max="15626" width="12.42578125" style="25" customWidth="1"/>
    <col min="15627" max="15872" width="9.140625" style="25"/>
    <col min="15873" max="15873" width="6.85546875" style="25" customWidth="1"/>
    <col min="15874" max="15874" width="30.28515625" style="25" customWidth="1"/>
    <col min="15875" max="15875" width="14.85546875" style="25" customWidth="1"/>
    <col min="15876" max="15876" width="14.42578125" style="25" customWidth="1"/>
    <col min="15877" max="15877" width="14.28515625" style="25" customWidth="1"/>
    <col min="15878" max="15878" width="10.7109375" style="25" customWidth="1"/>
    <col min="15879" max="15879" width="12.42578125" style="25" customWidth="1"/>
    <col min="15880" max="15880" width="9.140625" style="25"/>
    <col min="15881" max="15881" width="11.42578125" style="25" customWidth="1"/>
    <col min="15882" max="15882" width="12.42578125" style="25" customWidth="1"/>
    <col min="15883" max="16128" width="9.140625" style="25"/>
    <col min="16129" max="16129" width="6.85546875" style="25" customWidth="1"/>
    <col min="16130" max="16130" width="30.28515625" style="25" customWidth="1"/>
    <col min="16131" max="16131" width="14.85546875" style="25" customWidth="1"/>
    <col min="16132" max="16132" width="14.42578125" style="25" customWidth="1"/>
    <col min="16133" max="16133" width="14.28515625" style="25" customWidth="1"/>
    <col min="16134" max="16134" width="10.7109375" style="25" customWidth="1"/>
    <col min="16135" max="16135" width="12.42578125" style="25" customWidth="1"/>
    <col min="16136" max="16136" width="9.140625" style="25"/>
    <col min="16137" max="16137" width="11.42578125" style="25" customWidth="1"/>
    <col min="16138" max="16138" width="12.42578125" style="25" customWidth="1"/>
    <col min="16139" max="16384" width="9.140625" style="25"/>
  </cols>
  <sheetData>
    <row r="1" spans="1:10" x14ac:dyDescent="0.25">
      <c r="A1" s="245"/>
      <c r="B1" s="245"/>
      <c r="C1" s="245"/>
      <c r="D1" s="245"/>
      <c r="E1" s="245"/>
      <c r="F1" s="245"/>
      <c r="G1" s="245"/>
      <c r="H1" s="245"/>
      <c r="I1" s="245"/>
      <c r="J1" s="245"/>
    </row>
    <row r="2" spans="1:10" x14ac:dyDescent="0.25">
      <c r="A2" s="246" t="s">
        <v>0</v>
      </c>
      <c r="B2" s="246"/>
      <c r="C2" s="246"/>
      <c r="D2" s="246"/>
      <c r="E2" s="246"/>
      <c r="F2" s="246"/>
      <c r="G2" s="246"/>
      <c r="H2" s="246"/>
      <c r="I2" s="246"/>
      <c r="J2" s="246"/>
    </row>
    <row r="3" spans="1:10" x14ac:dyDescent="0.25">
      <c r="A3" s="245"/>
      <c r="B3" s="245"/>
      <c r="C3" s="245"/>
      <c r="D3" s="245"/>
      <c r="E3" s="245"/>
      <c r="F3" s="245"/>
      <c r="G3" s="245"/>
      <c r="H3" s="245"/>
      <c r="I3" s="245"/>
      <c r="J3" s="245"/>
    </row>
    <row r="4" spans="1:10" x14ac:dyDescent="0.25">
      <c r="C4" s="249" t="s">
        <v>535</v>
      </c>
      <c r="D4" s="249"/>
      <c r="E4" s="249"/>
      <c r="F4" s="249"/>
      <c r="G4" s="249"/>
      <c r="H4" s="249"/>
      <c r="I4" s="249"/>
      <c r="J4" s="249"/>
    </row>
    <row r="5" spans="1:10" ht="60" x14ac:dyDescent="0.25">
      <c r="A5" s="236" t="s">
        <v>371</v>
      </c>
      <c r="B5" s="238" t="s">
        <v>3</v>
      </c>
      <c r="C5" s="236" t="s">
        <v>569</v>
      </c>
      <c r="D5" s="236" t="s">
        <v>386</v>
      </c>
      <c r="E5" s="236" t="s">
        <v>570</v>
      </c>
      <c r="F5" s="239" t="s">
        <v>571</v>
      </c>
      <c r="G5" s="113" t="s">
        <v>387</v>
      </c>
      <c r="H5" s="247" t="s">
        <v>572</v>
      </c>
      <c r="I5" s="236" t="s">
        <v>388</v>
      </c>
      <c r="J5" s="236" t="s">
        <v>573</v>
      </c>
    </row>
    <row r="6" spans="1:10" ht="88.5" customHeight="1" x14ac:dyDescent="0.25">
      <c r="A6" s="237"/>
      <c r="B6" s="238"/>
      <c r="C6" s="237"/>
      <c r="D6" s="237"/>
      <c r="E6" s="237"/>
      <c r="F6" s="240"/>
      <c r="G6" s="114" t="s">
        <v>389</v>
      </c>
      <c r="H6" s="248"/>
      <c r="I6" s="237"/>
      <c r="J6" s="237"/>
    </row>
    <row r="7" spans="1:10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  <c r="I7" s="113">
        <v>9</v>
      </c>
      <c r="J7" s="113">
        <v>10</v>
      </c>
    </row>
    <row r="8" spans="1:10" ht="60" hidden="1" x14ac:dyDescent="0.25">
      <c r="A8" s="70" t="s">
        <v>192</v>
      </c>
      <c r="B8" s="44" t="s">
        <v>193</v>
      </c>
      <c r="C8" s="125" t="e">
        <f>прил.6!H8</f>
        <v>#DIV/0!</v>
      </c>
      <c r="D8" s="125" t="e">
        <f t="shared" ref="D8:D21" si="0">C8*0.302</f>
        <v>#DIV/0!</v>
      </c>
      <c r="E8" s="125" t="e">
        <f>прил.7!I6</f>
        <v>#DIV/0!</v>
      </c>
      <c r="F8" s="125" t="e">
        <f>прил.8!F9</f>
        <v>#DIV/0!</v>
      </c>
      <c r="G8" s="125" t="e">
        <f>C8+D8+E8+F8</f>
        <v>#DIV/0!</v>
      </c>
      <c r="H8" s="125">
        <f>прил.9!C115</f>
        <v>0.76646072489461137</v>
      </c>
      <c r="I8" s="125" t="e">
        <f t="shared" ref="I8:I18" si="1">G8*H8</f>
        <v>#DIV/0!</v>
      </c>
      <c r="J8" s="125" t="e">
        <f t="shared" ref="J8:J18" si="2">G8+I8</f>
        <v>#DIV/0!</v>
      </c>
    </row>
    <row r="9" spans="1:10" ht="45" hidden="1" x14ac:dyDescent="0.25">
      <c r="A9" s="70" t="s">
        <v>194</v>
      </c>
      <c r="B9" s="44" t="s">
        <v>195</v>
      </c>
      <c r="C9" s="125" t="e">
        <f>прил.6!H9</f>
        <v>#DIV/0!</v>
      </c>
      <c r="D9" s="125" t="e">
        <f t="shared" si="0"/>
        <v>#DIV/0!</v>
      </c>
      <c r="E9" s="125" t="e">
        <f>прил.7!I7</f>
        <v>#DIV/0!</v>
      </c>
      <c r="F9" s="125" t="e">
        <f>прил.8!F10</f>
        <v>#DIV/0!</v>
      </c>
      <c r="G9" s="125" t="e">
        <f t="shared" ref="G9:G21" si="3">C9+D9+E9+F9</f>
        <v>#DIV/0!</v>
      </c>
      <c r="H9" s="125">
        <f>прил.9!C115</f>
        <v>0.76646072489461137</v>
      </c>
      <c r="I9" s="125" t="e">
        <f t="shared" si="1"/>
        <v>#DIV/0!</v>
      </c>
      <c r="J9" s="125" t="e">
        <f t="shared" si="2"/>
        <v>#DIV/0!</v>
      </c>
    </row>
    <row r="10" spans="1:10" ht="45" hidden="1" x14ac:dyDescent="0.25">
      <c r="A10" s="70" t="s">
        <v>196</v>
      </c>
      <c r="B10" s="44" t="s">
        <v>197</v>
      </c>
      <c r="C10" s="125" t="e">
        <f>прил.6!H10</f>
        <v>#DIV/0!</v>
      </c>
      <c r="D10" s="147" t="e">
        <f t="shared" si="0"/>
        <v>#DIV/0!</v>
      </c>
      <c r="E10" s="125" t="e">
        <f>прил.7!I8</f>
        <v>#DIV/0!</v>
      </c>
      <c r="F10" s="125" t="e">
        <f>прил.8!F11</f>
        <v>#DIV/0!</v>
      </c>
      <c r="G10" s="125" t="e">
        <f t="shared" si="3"/>
        <v>#DIV/0!</v>
      </c>
      <c r="H10" s="125">
        <f>прил.9!C115</f>
        <v>0.76646072489461137</v>
      </c>
      <c r="I10" s="125" t="e">
        <f t="shared" si="1"/>
        <v>#DIV/0!</v>
      </c>
      <c r="J10" s="125" t="e">
        <f t="shared" si="2"/>
        <v>#DIV/0!</v>
      </c>
    </row>
    <row r="11" spans="1:10" ht="75" hidden="1" x14ac:dyDescent="0.25">
      <c r="A11" s="70" t="s">
        <v>198</v>
      </c>
      <c r="B11" s="44" t="s">
        <v>199</v>
      </c>
      <c r="C11" s="125" t="e">
        <f>прил.6!H11</f>
        <v>#DIV/0!</v>
      </c>
      <c r="D11" s="125" t="e">
        <f t="shared" si="0"/>
        <v>#DIV/0!</v>
      </c>
      <c r="E11" s="125" t="e">
        <f>прил.7!I9</f>
        <v>#DIV/0!</v>
      </c>
      <c r="F11" s="125" t="e">
        <f>прил.8!F12</f>
        <v>#DIV/0!</v>
      </c>
      <c r="G11" s="125" t="e">
        <f t="shared" si="3"/>
        <v>#DIV/0!</v>
      </c>
      <c r="H11" s="125">
        <f>прил.9!C115</f>
        <v>0.76646072489461137</v>
      </c>
      <c r="I11" s="125" t="e">
        <f t="shared" si="1"/>
        <v>#DIV/0!</v>
      </c>
      <c r="J11" s="125" t="e">
        <f t="shared" si="2"/>
        <v>#DIV/0!</v>
      </c>
    </row>
    <row r="12" spans="1:10" ht="60" hidden="1" x14ac:dyDescent="0.25">
      <c r="A12" s="70" t="s">
        <v>261</v>
      </c>
      <c r="B12" s="44" t="s">
        <v>262</v>
      </c>
      <c r="C12" s="125" t="e">
        <f>прил.6!H12</f>
        <v>#DIV/0!</v>
      </c>
      <c r="D12" s="125" t="e">
        <f t="shared" si="0"/>
        <v>#DIV/0!</v>
      </c>
      <c r="E12" s="125" t="e">
        <f>прил.7!I10</f>
        <v>#DIV/0!</v>
      </c>
      <c r="F12" s="125" t="e">
        <f>прил.8!F13</f>
        <v>#DIV/0!</v>
      </c>
      <c r="G12" s="125" t="e">
        <f t="shared" si="3"/>
        <v>#DIV/0!</v>
      </c>
      <c r="H12" s="125">
        <f>прил.9!C115</f>
        <v>0.76646072489461137</v>
      </c>
      <c r="I12" s="125" t="e">
        <f t="shared" si="1"/>
        <v>#DIV/0!</v>
      </c>
      <c r="J12" s="125" t="e">
        <f t="shared" si="2"/>
        <v>#DIV/0!</v>
      </c>
    </row>
    <row r="13" spans="1:10" ht="75" x14ac:dyDescent="0.25">
      <c r="A13" s="158" t="s">
        <v>267</v>
      </c>
      <c r="B13" s="156" t="s">
        <v>268</v>
      </c>
      <c r="C13" s="125">
        <f>прил.6!H13</f>
        <v>21.076588325784122</v>
      </c>
      <c r="D13" s="125">
        <f t="shared" si="0"/>
        <v>6.3651296743868047</v>
      </c>
      <c r="E13" s="125">
        <f>прил.7!I11</f>
        <v>3.2602341680198275</v>
      </c>
      <c r="F13" s="125">
        <f>прил.8!F14</f>
        <v>117.30775147423297</v>
      </c>
      <c r="G13" s="125">
        <f>C13+D13+E13+F13</f>
        <v>148.00970364242372</v>
      </c>
      <c r="H13" s="125">
        <f>прил.9!C115</f>
        <v>0.76646072489461137</v>
      </c>
      <c r="I13" s="125">
        <f t="shared" si="1"/>
        <v>113.44362474520868</v>
      </c>
      <c r="J13" s="125">
        <f t="shared" si="2"/>
        <v>261.45332838763238</v>
      </c>
    </row>
    <row r="14" spans="1:10" ht="45" hidden="1" x14ac:dyDescent="0.25">
      <c r="A14" s="70" t="s">
        <v>269</v>
      </c>
      <c r="B14" s="44" t="s">
        <v>270</v>
      </c>
      <c r="C14" s="102" t="s">
        <v>501</v>
      </c>
      <c r="D14" s="102" t="s">
        <v>501</v>
      </c>
      <c r="E14" s="102" t="s">
        <v>501</v>
      </c>
      <c r="F14" s="102" t="s">
        <v>501</v>
      </c>
      <c r="G14" s="102" t="s">
        <v>501</v>
      </c>
      <c r="H14" s="102" t="s">
        <v>501</v>
      </c>
      <c r="I14" s="102" t="s">
        <v>501</v>
      </c>
      <c r="J14" s="102" t="s">
        <v>501</v>
      </c>
    </row>
    <row r="15" spans="1:10" ht="105" x14ac:dyDescent="0.25">
      <c r="A15" s="158" t="s">
        <v>490</v>
      </c>
      <c r="B15" s="157" t="s">
        <v>491</v>
      </c>
      <c r="C15" s="125">
        <f>прил.6!H15</f>
        <v>2.0964208187334417</v>
      </c>
      <c r="D15" s="125">
        <f>C15*0.302</f>
        <v>0.63311908725749932</v>
      </c>
      <c r="E15" s="125">
        <f>прил.7!I13</f>
        <v>0</v>
      </c>
      <c r="F15" s="125">
        <f>прил.8!F16</f>
        <v>0</v>
      </c>
      <c r="G15" s="125">
        <f t="shared" ref="G15:G18" si="4">C15+D15+E15+F15</f>
        <v>2.7295399059909409</v>
      </c>
      <c r="H15" s="125">
        <f>прил.9!C115</f>
        <v>0.76646072489461137</v>
      </c>
      <c r="I15" s="125">
        <f t="shared" si="1"/>
        <v>2.0920851349745857</v>
      </c>
      <c r="J15" s="125">
        <f t="shared" si="2"/>
        <v>4.821625040965527</v>
      </c>
    </row>
    <row r="16" spans="1:10" ht="105" hidden="1" x14ac:dyDescent="0.25">
      <c r="A16" s="70" t="s">
        <v>492</v>
      </c>
      <c r="B16" s="52" t="s">
        <v>493</v>
      </c>
      <c r="C16" s="125" t="e">
        <f>прил.6!H16</f>
        <v>#DIV/0!</v>
      </c>
      <c r="D16" s="125" t="e">
        <f t="shared" si="0"/>
        <v>#DIV/0!</v>
      </c>
      <c r="E16" s="125" t="e">
        <f>прил.7!I14</f>
        <v>#DIV/0!</v>
      </c>
      <c r="F16" s="125" t="e">
        <f>прил.8!F17</f>
        <v>#DIV/0!</v>
      </c>
      <c r="G16" s="125" t="e">
        <f t="shared" si="4"/>
        <v>#DIV/0!</v>
      </c>
      <c r="H16" s="125">
        <f>прил.9!C115</f>
        <v>0.76646072489461137</v>
      </c>
      <c r="I16" s="125" t="e">
        <f t="shared" si="1"/>
        <v>#DIV/0!</v>
      </c>
      <c r="J16" s="125" t="e">
        <f t="shared" si="2"/>
        <v>#DIV/0!</v>
      </c>
    </row>
    <row r="17" spans="1:10" ht="165" hidden="1" x14ac:dyDescent="0.25">
      <c r="A17" s="70" t="s">
        <v>494</v>
      </c>
      <c r="B17" s="53" t="s">
        <v>495</v>
      </c>
      <c r="C17" s="125" t="e">
        <f>прил.6!H17</f>
        <v>#DIV/0!</v>
      </c>
      <c r="D17" s="125" t="e">
        <f t="shared" si="0"/>
        <v>#DIV/0!</v>
      </c>
      <c r="E17" s="125" t="e">
        <f>прил.7!I15</f>
        <v>#DIV/0!</v>
      </c>
      <c r="F17" s="125" t="e">
        <f>прил.8!F18</f>
        <v>#DIV/0!</v>
      </c>
      <c r="G17" s="125" t="e">
        <f t="shared" si="4"/>
        <v>#DIV/0!</v>
      </c>
      <c r="H17" s="125">
        <f>прил.9!C115</f>
        <v>0.76646072489461137</v>
      </c>
      <c r="I17" s="125" t="e">
        <f t="shared" si="1"/>
        <v>#DIV/0!</v>
      </c>
      <c r="J17" s="125" t="e">
        <f t="shared" si="2"/>
        <v>#DIV/0!</v>
      </c>
    </row>
    <row r="18" spans="1:10" ht="120" hidden="1" x14ac:dyDescent="0.25">
      <c r="A18" s="70" t="s">
        <v>496</v>
      </c>
      <c r="B18" s="53" t="s">
        <v>497</v>
      </c>
      <c r="C18" s="125" t="e">
        <f>прил.6!H18</f>
        <v>#DIV/0!</v>
      </c>
      <c r="D18" s="125" t="e">
        <f t="shared" si="0"/>
        <v>#DIV/0!</v>
      </c>
      <c r="E18" s="125" t="e">
        <f>прил.7!I16</f>
        <v>#DIV/0!</v>
      </c>
      <c r="F18" s="125" t="e">
        <f>прил.8!F19</f>
        <v>#DIV/0!</v>
      </c>
      <c r="G18" s="125" t="e">
        <f t="shared" si="4"/>
        <v>#DIV/0!</v>
      </c>
      <c r="H18" s="125">
        <f>прил.9!C115</f>
        <v>0.76646072489461137</v>
      </c>
      <c r="I18" s="125" t="e">
        <f t="shared" si="1"/>
        <v>#DIV/0!</v>
      </c>
      <c r="J18" s="125" t="e">
        <f t="shared" si="2"/>
        <v>#DIV/0!</v>
      </c>
    </row>
    <row r="19" spans="1:10" ht="45" x14ac:dyDescent="0.25">
      <c r="A19" s="158" t="s">
        <v>273</v>
      </c>
      <c r="B19" s="156" t="s">
        <v>197</v>
      </c>
      <c r="C19" s="125">
        <f>прил.6!H19</f>
        <v>3.1615019229125716</v>
      </c>
      <c r="D19" s="125">
        <f t="shared" si="0"/>
        <v>0.95477358071959662</v>
      </c>
      <c r="E19" s="125">
        <f>прил.7!I17</f>
        <v>11.206478078796684</v>
      </c>
      <c r="F19" s="125">
        <f>прил.8!F20</f>
        <v>3.7848047175455091</v>
      </c>
      <c r="G19" s="125">
        <f t="shared" si="3"/>
        <v>19.107558299974361</v>
      </c>
      <c r="H19" s="125">
        <f>прил.9!C115</f>
        <v>0.76646072489461137</v>
      </c>
      <c r="I19" s="125">
        <f t="shared" ref="I19:I21" si="5">G19*H19</f>
        <v>14.645192985564396</v>
      </c>
      <c r="J19" s="125">
        <f t="shared" ref="J19:J21" si="6">G19+I19</f>
        <v>33.752751285538757</v>
      </c>
    </row>
    <row r="20" spans="1:10" ht="75" x14ac:dyDescent="0.25">
      <c r="A20" s="158" t="s">
        <v>274</v>
      </c>
      <c r="B20" s="156" t="s">
        <v>199</v>
      </c>
      <c r="C20" s="125">
        <f>прил.6!H20</f>
        <v>3.0961772498077083</v>
      </c>
      <c r="D20" s="125">
        <f t="shared" si="0"/>
        <v>0.93504552944192787</v>
      </c>
      <c r="E20" s="125">
        <f>прил.7!I18</f>
        <v>0.1709255619177848</v>
      </c>
      <c r="F20" s="125">
        <f>прил.8!F21</f>
        <v>3.4185112383556961E-2</v>
      </c>
      <c r="G20" s="125">
        <f t="shared" si="3"/>
        <v>4.2363334535509773</v>
      </c>
      <c r="H20" s="125">
        <f>прил.9!C115</f>
        <v>0.76646072489461137</v>
      </c>
      <c r="I20" s="125">
        <f t="shared" si="5"/>
        <v>3.2469832097039744</v>
      </c>
      <c r="J20" s="125">
        <f t="shared" si="6"/>
        <v>7.4833166632549517</v>
      </c>
    </row>
    <row r="21" spans="1:10" ht="75" x14ac:dyDescent="0.25">
      <c r="A21" s="158" t="s">
        <v>275</v>
      </c>
      <c r="B21" s="156" t="s">
        <v>276</v>
      </c>
      <c r="C21" s="125">
        <f>прил.6!H21</f>
        <v>3.4785065948779303</v>
      </c>
      <c r="D21" s="125">
        <f t="shared" si="0"/>
        <v>1.0505089916531349</v>
      </c>
      <c r="E21" s="125">
        <f>прил.7!I19</f>
        <v>9.0632424579095812</v>
      </c>
      <c r="F21" s="125">
        <f>прил.8!F22</f>
        <v>3.7848047175455091</v>
      </c>
      <c r="G21" s="125">
        <f t="shared" si="3"/>
        <v>17.377062761986156</v>
      </c>
      <c r="H21" s="125">
        <f>прил.9!C115</f>
        <v>0.76646072489461137</v>
      </c>
      <c r="I21" s="125">
        <f t="shared" si="5"/>
        <v>13.318836121091067</v>
      </c>
      <c r="J21" s="125">
        <f t="shared" si="6"/>
        <v>30.695898883077223</v>
      </c>
    </row>
  </sheetData>
  <autoFilter ref="A7:J21">
    <filterColumn colId="1">
      <colorFilter dxfId="3"/>
    </filterColumn>
  </autoFilter>
  <mergeCells count="13">
    <mergeCell ref="I5:I6"/>
    <mergeCell ref="J5:J6"/>
    <mergeCell ref="A1:J1"/>
    <mergeCell ref="A2:J2"/>
    <mergeCell ref="A3:J3"/>
    <mergeCell ref="A5:A6"/>
    <mergeCell ref="B5:B6"/>
    <mergeCell ref="C5:C6"/>
    <mergeCell ref="D5:D6"/>
    <mergeCell ref="E5:E6"/>
    <mergeCell ref="F5:F6"/>
    <mergeCell ref="H5:H6"/>
    <mergeCell ref="C4:J4"/>
  </mergeCells>
  <pageMargins left="0.41" right="0.16" top="0.75" bottom="0.44" header="0.3" footer="0.3"/>
  <pageSetup paperSize="9" scale="8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FFFF00"/>
    <pageSetUpPr fitToPage="1"/>
  </sheetPr>
  <dimension ref="A1:J21"/>
  <sheetViews>
    <sheetView workbookViewId="0">
      <pane ySplit="7" topLeftCell="A8" activePane="bottomLeft" state="frozen"/>
      <selection pane="bottomLeft" activeCell="G16" sqref="G16"/>
    </sheetView>
  </sheetViews>
  <sheetFormatPr defaultRowHeight="15" x14ac:dyDescent="0.25"/>
  <cols>
    <col min="1" max="1" width="7.85546875" style="88" customWidth="1"/>
    <col min="2" max="2" width="52" style="88" customWidth="1"/>
    <col min="3" max="3" width="32.7109375" style="90" customWidth="1"/>
    <col min="4" max="4" width="21.140625" style="88" customWidth="1"/>
    <col min="5" max="5" width="23.28515625" style="88" customWidth="1"/>
    <col min="6" max="6" width="18.28515625" style="88" customWidth="1"/>
    <col min="7" max="7" width="27" style="88" customWidth="1"/>
    <col min="8" max="8" width="19.85546875" style="88" customWidth="1"/>
    <col min="9" max="256" width="9.140625" style="88"/>
    <col min="257" max="257" width="5" style="88" customWidth="1"/>
    <col min="258" max="258" width="30.28515625" style="88" customWidth="1"/>
    <col min="259" max="259" width="14.85546875" style="88" customWidth="1"/>
    <col min="260" max="260" width="14.42578125" style="88" customWidth="1"/>
    <col min="261" max="261" width="11.5703125" style="88" customWidth="1"/>
    <col min="262" max="262" width="12.5703125" style="88" customWidth="1"/>
    <col min="263" max="263" width="23" style="88" customWidth="1"/>
    <col min="264" max="264" width="16.85546875" style="88" customWidth="1"/>
    <col min="265" max="512" width="9.140625" style="88"/>
    <col min="513" max="513" width="5" style="88" customWidth="1"/>
    <col min="514" max="514" width="30.28515625" style="88" customWidth="1"/>
    <col min="515" max="515" width="14.85546875" style="88" customWidth="1"/>
    <col min="516" max="516" width="14.42578125" style="88" customWidth="1"/>
    <col min="517" max="517" width="11.5703125" style="88" customWidth="1"/>
    <col min="518" max="518" width="12.5703125" style="88" customWidth="1"/>
    <col min="519" max="519" width="23" style="88" customWidth="1"/>
    <col min="520" max="520" width="16.85546875" style="88" customWidth="1"/>
    <col min="521" max="768" width="9.140625" style="88"/>
    <col min="769" max="769" width="5" style="88" customWidth="1"/>
    <col min="770" max="770" width="30.28515625" style="88" customWidth="1"/>
    <col min="771" max="771" width="14.85546875" style="88" customWidth="1"/>
    <col min="772" max="772" width="14.42578125" style="88" customWidth="1"/>
    <col min="773" max="773" width="11.5703125" style="88" customWidth="1"/>
    <col min="774" max="774" width="12.5703125" style="88" customWidth="1"/>
    <col min="775" max="775" width="23" style="88" customWidth="1"/>
    <col min="776" max="776" width="16.85546875" style="88" customWidth="1"/>
    <col min="777" max="1024" width="9.140625" style="88"/>
    <col min="1025" max="1025" width="5" style="88" customWidth="1"/>
    <col min="1026" max="1026" width="30.28515625" style="88" customWidth="1"/>
    <col min="1027" max="1027" width="14.85546875" style="88" customWidth="1"/>
    <col min="1028" max="1028" width="14.42578125" style="88" customWidth="1"/>
    <col min="1029" max="1029" width="11.5703125" style="88" customWidth="1"/>
    <col min="1030" max="1030" width="12.5703125" style="88" customWidth="1"/>
    <col min="1031" max="1031" width="23" style="88" customWidth="1"/>
    <col min="1032" max="1032" width="16.85546875" style="88" customWidth="1"/>
    <col min="1033" max="1280" width="9.140625" style="88"/>
    <col min="1281" max="1281" width="5" style="88" customWidth="1"/>
    <col min="1282" max="1282" width="30.28515625" style="88" customWidth="1"/>
    <col min="1283" max="1283" width="14.85546875" style="88" customWidth="1"/>
    <col min="1284" max="1284" width="14.42578125" style="88" customWidth="1"/>
    <col min="1285" max="1285" width="11.5703125" style="88" customWidth="1"/>
    <col min="1286" max="1286" width="12.5703125" style="88" customWidth="1"/>
    <col min="1287" max="1287" width="23" style="88" customWidth="1"/>
    <col min="1288" max="1288" width="16.85546875" style="88" customWidth="1"/>
    <col min="1289" max="1536" width="9.140625" style="88"/>
    <col min="1537" max="1537" width="5" style="88" customWidth="1"/>
    <col min="1538" max="1538" width="30.28515625" style="88" customWidth="1"/>
    <col min="1539" max="1539" width="14.85546875" style="88" customWidth="1"/>
    <col min="1540" max="1540" width="14.42578125" style="88" customWidth="1"/>
    <col min="1541" max="1541" width="11.5703125" style="88" customWidth="1"/>
    <col min="1542" max="1542" width="12.5703125" style="88" customWidth="1"/>
    <col min="1543" max="1543" width="23" style="88" customWidth="1"/>
    <col min="1544" max="1544" width="16.85546875" style="88" customWidth="1"/>
    <col min="1545" max="1792" width="9.140625" style="88"/>
    <col min="1793" max="1793" width="5" style="88" customWidth="1"/>
    <col min="1794" max="1794" width="30.28515625" style="88" customWidth="1"/>
    <col min="1795" max="1795" width="14.85546875" style="88" customWidth="1"/>
    <col min="1796" max="1796" width="14.42578125" style="88" customWidth="1"/>
    <col min="1797" max="1797" width="11.5703125" style="88" customWidth="1"/>
    <col min="1798" max="1798" width="12.5703125" style="88" customWidth="1"/>
    <col min="1799" max="1799" width="23" style="88" customWidth="1"/>
    <col min="1800" max="1800" width="16.85546875" style="88" customWidth="1"/>
    <col min="1801" max="2048" width="9.140625" style="88"/>
    <col min="2049" max="2049" width="5" style="88" customWidth="1"/>
    <col min="2050" max="2050" width="30.28515625" style="88" customWidth="1"/>
    <col min="2051" max="2051" width="14.85546875" style="88" customWidth="1"/>
    <col min="2052" max="2052" width="14.42578125" style="88" customWidth="1"/>
    <col min="2053" max="2053" width="11.5703125" style="88" customWidth="1"/>
    <col min="2054" max="2054" width="12.5703125" style="88" customWidth="1"/>
    <col min="2055" max="2055" width="23" style="88" customWidth="1"/>
    <col min="2056" max="2056" width="16.85546875" style="88" customWidth="1"/>
    <col min="2057" max="2304" width="9.140625" style="88"/>
    <col min="2305" max="2305" width="5" style="88" customWidth="1"/>
    <col min="2306" max="2306" width="30.28515625" style="88" customWidth="1"/>
    <col min="2307" max="2307" width="14.85546875" style="88" customWidth="1"/>
    <col min="2308" max="2308" width="14.42578125" style="88" customWidth="1"/>
    <col min="2309" max="2309" width="11.5703125" style="88" customWidth="1"/>
    <col min="2310" max="2310" width="12.5703125" style="88" customWidth="1"/>
    <col min="2311" max="2311" width="23" style="88" customWidth="1"/>
    <col min="2312" max="2312" width="16.85546875" style="88" customWidth="1"/>
    <col min="2313" max="2560" width="9.140625" style="88"/>
    <col min="2561" max="2561" width="5" style="88" customWidth="1"/>
    <col min="2562" max="2562" width="30.28515625" style="88" customWidth="1"/>
    <col min="2563" max="2563" width="14.85546875" style="88" customWidth="1"/>
    <col min="2564" max="2564" width="14.42578125" style="88" customWidth="1"/>
    <col min="2565" max="2565" width="11.5703125" style="88" customWidth="1"/>
    <col min="2566" max="2566" width="12.5703125" style="88" customWidth="1"/>
    <col min="2567" max="2567" width="23" style="88" customWidth="1"/>
    <col min="2568" max="2568" width="16.85546875" style="88" customWidth="1"/>
    <col min="2569" max="2816" width="9.140625" style="88"/>
    <col min="2817" max="2817" width="5" style="88" customWidth="1"/>
    <col min="2818" max="2818" width="30.28515625" style="88" customWidth="1"/>
    <col min="2819" max="2819" width="14.85546875" style="88" customWidth="1"/>
    <col min="2820" max="2820" width="14.42578125" style="88" customWidth="1"/>
    <col min="2821" max="2821" width="11.5703125" style="88" customWidth="1"/>
    <col min="2822" max="2822" width="12.5703125" style="88" customWidth="1"/>
    <col min="2823" max="2823" width="23" style="88" customWidth="1"/>
    <col min="2824" max="2824" width="16.85546875" style="88" customWidth="1"/>
    <col min="2825" max="3072" width="9.140625" style="88"/>
    <col min="3073" max="3073" width="5" style="88" customWidth="1"/>
    <col min="3074" max="3074" width="30.28515625" style="88" customWidth="1"/>
    <col min="3075" max="3075" width="14.85546875" style="88" customWidth="1"/>
    <col min="3076" max="3076" width="14.42578125" style="88" customWidth="1"/>
    <col min="3077" max="3077" width="11.5703125" style="88" customWidth="1"/>
    <col min="3078" max="3078" width="12.5703125" style="88" customWidth="1"/>
    <col min="3079" max="3079" width="23" style="88" customWidth="1"/>
    <col min="3080" max="3080" width="16.85546875" style="88" customWidth="1"/>
    <col min="3081" max="3328" width="9.140625" style="88"/>
    <col min="3329" max="3329" width="5" style="88" customWidth="1"/>
    <col min="3330" max="3330" width="30.28515625" style="88" customWidth="1"/>
    <col min="3331" max="3331" width="14.85546875" style="88" customWidth="1"/>
    <col min="3332" max="3332" width="14.42578125" style="88" customWidth="1"/>
    <col min="3333" max="3333" width="11.5703125" style="88" customWidth="1"/>
    <col min="3334" max="3334" width="12.5703125" style="88" customWidth="1"/>
    <col min="3335" max="3335" width="23" style="88" customWidth="1"/>
    <col min="3336" max="3336" width="16.85546875" style="88" customWidth="1"/>
    <col min="3337" max="3584" width="9.140625" style="88"/>
    <col min="3585" max="3585" width="5" style="88" customWidth="1"/>
    <col min="3586" max="3586" width="30.28515625" style="88" customWidth="1"/>
    <col min="3587" max="3587" width="14.85546875" style="88" customWidth="1"/>
    <col min="3588" max="3588" width="14.42578125" style="88" customWidth="1"/>
    <col min="3589" max="3589" width="11.5703125" style="88" customWidth="1"/>
    <col min="3590" max="3590" width="12.5703125" style="88" customWidth="1"/>
    <col min="3591" max="3591" width="23" style="88" customWidth="1"/>
    <col min="3592" max="3592" width="16.85546875" style="88" customWidth="1"/>
    <col min="3593" max="3840" width="9.140625" style="88"/>
    <col min="3841" max="3841" width="5" style="88" customWidth="1"/>
    <col min="3842" max="3842" width="30.28515625" style="88" customWidth="1"/>
    <col min="3843" max="3843" width="14.85546875" style="88" customWidth="1"/>
    <col min="3844" max="3844" width="14.42578125" style="88" customWidth="1"/>
    <col min="3845" max="3845" width="11.5703125" style="88" customWidth="1"/>
    <col min="3846" max="3846" width="12.5703125" style="88" customWidth="1"/>
    <col min="3847" max="3847" width="23" style="88" customWidth="1"/>
    <col min="3848" max="3848" width="16.85546875" style="88" customWidth="1"/>
    <col min="3849" max="4096" width="9.140625" style="88"/>
    <col min="4097" max="4097" width="5" style="88" customWidth="1"/>
    <col min="4098" max="4098" width="30.28515625" style="88" customWidth="1"/>
    <col min="4099" max="4099" width="14.85546875" style="88" customWidth="1"/>
    <col min="4100" max="4100" width="14.42578125" style="88" customWidth="1"/>
    <col min="4101" max="4101" width="11.5703125" style="88" customWidth="1"/>
    <col min="4102" max="4102" width="12.5703125" style="88" customWidth="1"/>
    <col min="4103" max="4103" width="23" style="88" customWidth="1"/>
    <col min="4104" max="4104" width="16.85546875" style="88" customWidth="1"/>
    <col min="4105" max="4352" width="9.140625" style="88"/>
    <col min="4353" max="4353" width="5" style="88" customWidth="1"/>
    <col min="4354" max="4354" width="30.28515625" style="88" customWidth="1"/>
    <col min="4355" max="4355" width="14.85546875" style="88" customWidth="1"/>
    <col min="4356" max="4356" width="14.42578125" style="88" customWidth="1"/>
    <col min="4357" max="4357" width="11.5703125" style="88" customWidth="1"/>
    <col min="4358" max="4358" width="12.5703125" style="88" customWidth="1"/>
    <col min="4359" max="4359" width="23" style="88" customWidth="1"/>
    <col min="4360" max="4360" width="16.85546875" style="88" customWidth="1"/>
    <col min="4361" max="4608" width="9.140625" style="88"/>
    <col min="4609" max="4609" width="5" style="88" customWidth="1"/>
    <col min="4610" max="4610" width="30.28515625" style="88" customWidth="1"/>
    <col min="4611" max="4611" width="14.85546875" style="88" customWidth="1"/>
    <col min="4612" max="4612" width="14.42578125" style="88" customWidth="1"/>
    <col min="4613" max="4613" width="11.5703125" style="88" customWidth="1"/>
    <col min="4614" max="4614" width="12.5703125" style="88" customWidth="1"/>
    <col min="4615" max="4615" width="23" style="88" customWidth="1"/>
    <col min="4616" max="4616" width="16.85546875" style="88" customWidth="1"/>
    <col min="4617" max="4864" width="9.140625" style="88"/>
    <col min="4865" max="4865" width="5" style="88" customWidth="1"/>
    <col min="4866" max="4866" width="30.28515625" style="88" customWidth="1"/>
    <col min="4867" max="4867" width="14.85546875" style="88" customWidth="1"/>
    <col min="4868" max="4868" width="14.42578125" style="88" customWidth="1"/>
    <col min="4869" max="4869" width="11.5703125" style="88" customWidth="1"/>
    <col min="4870" max="4870" width="12.5703125" style="88" customWidth="1"/>
    <col min="4871" max="4871" width="23" style="88" customWidth="1"/>
    <col min="4872" max="4872" width="16.85546875" style="88" customWidth="1"/>
    <col min="4873" max="5120" width="9.140625" style="88"/>
    <col min="5121" max="5121" width="5" style="88" customWidth="1"/>
    <col min="5122" max="5122" width="30.28515625" style="88" customWidth="1"/>
    <col min="5123" max="5123" width="14.85546875" style="88" customWidth="1"/>
    <col min="5124" max="5124" width="14.42578125" style="88" customWidth="1"/>
    <col min="5125" max="5125" width="11.5703125" style="88" customWidth="1"/>
    <col min="5126" max="5126" width="12.5703125" style="88" customWidth="1"/>
    <col min="5127" max="5127" width="23" style="88" customWidth="1"/>
    <col min="5128" max="5128" width="16.85546875" style="88" customWidth="1"/>
    <col min="5129" max="5376" width="9.140625" style="88"/>
    <col min="5377" max="5377" width="5" style="88" customWidth="1"/>
    <col min="5378" max="5378" width="30.28515625" style="88" customWidth="1"/>
    <col min="5379" max="5379" width="14.85546875" style="88" customWidth="1"/>
    <col min="5380" max="5380" width="14.42578125" style="88" customWidth="1"/>
    <col min="5381" max="5381" width="11.5703125" style="88" customWidth="1"/>
    <col min="5382" max="5382" width="12.5703125" style="88" customWidth="1"/>
    <col min="5383" max="5383" width="23" style="88" customWidth="1"/>
    <col min="5384" max="5384" width="16.85546875" style="88" customWidth="1"/>
    <col min="5385" max="5632" width="9.140625" style="88"/>
    <col min="5633" max="5633" width="5" style="88" customWidth="1"/>
    <col min="5634" max="5634" width="30.28515625" style="88" customWidth="1"/>
    <col min="5635" max="5635" width="14.85546875" style="88" customWidth="1"/>
    <col min="5636" max="5636" width="14.42578125" style="88" customWidth="1"/>
    <col min="5637" max="5637" width="11.5703125" style="88" customWidth="1"/>
    <col min="5638" max="5638" width="12.5703125" style="88" customWidth="1"/>
    <col min="5639" max="5639" width="23" style="88" customWidth="1"/>
    <col min="5640" max="5640" width="16.85546875" style="88" customWidth="1"/>
    <col min="5641" max="5888" width="9.140625" style="88"/>
    <col min="5889" max="5889" width="5" style="88" customWidth="1"/>
    <col min="5890" max="5890" width="30.28515625" style="88" customWidth="1"/>
    <col min="5891" max="5891" width="14.85546875" style="88" customWidth="1"/>
    <col min="5892" max="5892" width="14.42578125" style="88" customWidth="1"/>
    <col min="5893" max="5893" width="11.5703125" style="88" customWidth="1"/>
    <col min="5894" max="5894" width="12.5703125" style="88" customWidth="1"/>
    <col min="5895" max="5895" width="23" style="88" customWidth="1"/>
    <col min="5896" max="5896" width="16.85546875" style="88" customWidth="1"/>
    <col min="5897" max="6144" width="9.140625" style="88"/>
    <col min="6145" max="6145" width="5" style="88" customWidth="1"/>
    <col min="6146" max="6146" width="30.28515625" style="88" customWidth="1"/>
    <col min="6147" max="6147" width="14.85546875" style="88" customWidth="1"/>
    <col min="6148" max="6148" width="14.42578125" style="88" customWidth="1"/>
    <col min="6149" max="6149" width="11.5703125" style="88" customWidth="1"/>
    <col min="6150" max="6150" width="12.5703125" style="88" customWidth="1"/>
    <col min="6151" max="6151" width="23" style="88" customWidth="1"/>
    <col min="6152" max="6152" width="16.85546875" style="88" customWidth="1"/>
    <col min="6153" max="6400" width="9.140625" style="88"/>
    <col min="6401" max="6401" width="5" style="88" customWidth="1"/>
    <col min="6402" max="6402" width="30.28515625" style="88" customWidth="1"/>
    <col min="6403" max="6403" width="14.85546875" style="88" customWidth="1"/>
    <col min="6404" max="6404" width="14.42578125" style="88" customWidth="1"/>
    <col min="6405" max="6405" width="11.5703125" style="88" customWidth="1"/>
    <col min="6406" max="6406" width="12.5703125" style="88" customWidth="1"/>
    <col min="6407" max="6407" width="23" style="88" customWidth="1"/>
    <col min="6408" max="6408" width="16.85546875" style="88" customWidth="1"/>
    <col min="6409" max="6656" width="9.140625" style="88"/>
    <col min="6657" max="6657" width="5" style="88" customWidth="1"/>
    <col min="6658" max="6658" width="30.28515625" style="88" customWidth="1"/>
    <col min="6659" max="6659" width="14.85546875" style="88" customWidth="1"/>
    <col min="6660" max="6660" width="14.42578125" style="88" customWidth="1"/>
    <col min="6661" max="6661" width="11.5703125" style="88" customWidth="1"/>
    <col min="6662" max="6662" width="12.5703125" style="88" customWidth="1"/>
    <col min="6663" max="6663" width="23" style="88" customWidth="1"/>
    <col min="6664" max="6664" width="16.85546875" style="88" customWidth="1"/>
    <col min="6665" max="6912" width="9.140625" style="88"/>
    <col min="6913" max="6913" width="5" style="88" customWidth="1"/>
    <col min="6914" max="6914" width="30.28515625" style="88" customWidth="1"/>
    <col min="6915" max="6915" width="14.85546875" style="88" customWidth="1"/>
    <col min="6916" max="6916" width="14.42578125" style="88" customWidth="1"/>
    <col min="6917" max="6917" width="11.5703125" style="88" customWidth="1"/>
    <col min="6918" max="6918" width="12.5703125" style="88" customWidth="1"/>
    <col min="6919" max="6919" width="23" style="88" customWidth="1"/>
    <col min="6920" max="6920" width="16.85546875" style="88" customWidth="1"/>
    <col min="6921" max="7168" width="9.140625" style="88"/>
    <col min="7169" max="7169" width="5" style="88" customWidth="1"/>
    <col min="7170" max="7170" width="30.28515625" style="88" customWidth="1"/>
    <col min="7171" max="7171" width="14.85546875" style="88" customWidth="1"/>
    <col min="7172" max="7172" width="14.42578125" style="88" customWidth="1"/>
    <col min="7173" max="7173" width="11.5703125" style="88" customWidth="1"/>
    <col min="7174" max="7174" width="12.5703125" style="88" customWidth="1"/>
    <col min="7175" max="7175" width="23" style="88" customWidth="1"/>
    <col min="7176" max="7176" width="16.85546875" style="88" customWidth="1"/>
    <col min="7177" max="7424" width="9.140625" style="88"/>
    <col min="7425" max="7425" width="5" style="88" customWidth="1"/>
    <col min="7426" max="7426" width="30.28515625" style="88" customWidth="1"/>
    <col min="7427" max="7427" width="14.85546875" style="88" customWidth="1"/>
    <col min="7428" max="7428" width="14.42578125" style="88" customWidth="1"/>
    <col min="7429" max="7429" width="11.5703125" style="88" customWidth="1"/>
    <col min="7430" max="7430" width="12.5703125" style="88" customWidth="1"/>
    <col min="7431" max="7431" width="23" style="88" customWidth="1"/>
    <col min="7432" max="7432" width="16.85546875" style="88" customWidth="1"/>
    <col min="7433" max="7680" width="9.140625" style="88"/>
    <col min="7681" max="7681" width="5" style="88" customWidth="1"/>
    <col min="7682" max="7682" width="30.28515625" style="88" customWidth="1"/>
    <col min="7683" max="7683" width="14.85546875" style="88" customWidth="1"/>
    <col min="7684" max="7684" width="14.42578125" style="88" customWidth="1"/>
    <col min="7685" max="7685" width="11.5703125" style="88" customWidth="1"/>
    <col min="7686" max="7686" width="12.5703125" style="88" customWidth="1"/>
    <col min="7687" max="7687" width="23" style="88" customWidth="1"/>
    <col min="7688" max="7688" width="16.85546875" style="88" customWidth="1"/>
    <col min="7689" max="7936" width="9.140625" style="88"/>
    <col min="7937" max="7937" width="5" style="88" customWidth="1"/>
    <col min="7938" max="7938" width="30.28515625" style="88" customWidth="1"/>
    <col min="7939" max="7939" width="14.85546875" style="88" customWidth="1"/>
    <col min="7940" max="7940" width="14.42578125" style="88" customWidth="1"/>
    <col min="7941" max="7941" width="11.5703125" style="88" customWidth="1"/>
    <col min="7942" max="7942" width="12.5703125" style="88" customWidth="1"/>
    <col min="7943" max="7943" width="23" style="88" customWidth="1"/>
    <col min="7944" max="7944" width="16.85546875" style="88" customWidth="1"/>
    <col min="7945" max="8192" width="9.140625" style="88"/>
    <col min="8193" max="8193" width="5" style="88" customWidth="1"/>
    <col min="8194" max="8194" width="30.28515625" style="88" customWidth="1"/>
    <col min="8195" max="8195" width="14.85546875" style="88" customWidth="1"/>
    <col min="8196" max="8196" width="14.42578125" style="88" customWidth="1"/>
    <col min="8197" max="8197" width="11.5703125" style="88" customWidth="1"/>
    <col min="8198" max="8198" width="12.5703125" style="88" customWidth="1"/>
    <col min="8199" max="8199" width="23" style="88" customWidth="1"/>
    <col min="8200" max="8200" width="16.85546875" style="88" customWidth="1"/>
    <col min="8201" max="8448" width="9.140625" style="88"/>
    <col min="8449" max="8449" width="5" style="88" customWidth="1"/>
    <col min="8450" max="8450" width="30.28515625" style="88" customWidth="1"/>
    <col min="8451" max="8451" width="14.85546875" style="88" customWidth="1"/>
    <col min="8452" max="8452" width="14.42578125" style="88" customWidth="1"/>
    <col min="8453" max="8453" width="11.5703125" style="88" customWidth="1"/>
    <col min="8454" max="8454" width="12.5703125" style="88" customWidth="1"/>
    <col min="8455" max="8455" width="23" style="88" customWidth="1"/>
    <col min="8456" max="8456" width="16.85546875" style="88" customWidth="1"/>
    <col min="8457" max="8704" width="9.140625" style="88"/>
    <col min="8705" max="8705" width="5" style="88" customWidth="1"/>
    <col min="8706" max="8706" width="30.28515625" style="88" customWidth="1"/>
    <col min="8707" max="8707" width="14.85546875" style="88" customWidth="1"/>
    <col min="8708" max="8708" width="14.42578125" style="88" customWidth="1"/>
    <col min="8709" max="8709" width="11.5703125" style="88" customWidth="1"/>
    <col min="8710" max="8710" width="12.5703125" style="88" customWidth="1"/>
    <col min="8711" max="8711" width="23" style="88" customWidth="1"/>
    <col min="8712" max="8712" width="16.85546875" style="88" customWidth="1"/>
    <col min="8713" max="8960" width="9.140625" style="88"/>
    <col min="8961" max="8961" width="5" style="88" customWidth="1"/>
    <col min="8962" max="8962" width="30.28515625" style="88" customWidth="1"/>
    <col min="8963" max="8963" width="14.85546875" style="88" customWidth="1"/>
    <col min="8964" max="8964" width="14.42578125" style="88" customWidth="1"/>
    <col min="8965" max="8965" width="11.5703125" style="88" customWidth="1"/>
    <col min="8966" max="8966" width="12.5703125" style="88" customWidth="1"/>
    <col min="8967" max="8967" width="23" style="88" customWidth="1"/>
    <col min="8968" max="8968" width="16.85546875" style="88" customWidth="1"/>
    <col min="8969" max="9216" width="9.140625" style="88"/>
    <col min="9217" max="9217" width="5" style="88" customWidth="1"/>
    <col min="9218" max="9218" width="30.28515625" style="88" customWidth="1"/>
    <col min="9219" max="9219" width="14.85546875" style="88" customWidth="1"/>
    <col min="9220" max="9220" width="14.42578125" style="88" customWidth="1"/>
    <col min="9221" max="9221" width="11.5703125" style="88" customWidth="1"/>
    <col min="9222" max="9222" width="12.5703125" style="88" customWidth="1"/>
    <col min="9223" max="9223" width="23" style="88" customWidth="1"/>
    <col min="9224" max="9224" width="16.85546875" style="88" customWidth="1"/>
    <col min="9225" max="9472" width="9.140625" style="88"/>
    <col min="9473" max="9473" width="5" style="88" customWidth="1"/>
    <col min="9474" max="9474" width="30.28515625" style="88" customWidth="1"/>
    <col min="9475" max="9475" width="14.85546875" style="88" customWidth="1"/>
    <col min="9476" max="9476" width="14.42578125" style="88" customWidth="1"/>
    <col min="9477" max="9477" width="11.5703125" style="88" customWidth="1"/>
    <col min="9478" max="9478" width="12.5703125" style="88" customWidth="1"/>
    <col min="9479" max="9479" width="23" style="88" customWidth="1"/>
    <col min="9480" max="9480" width="16.85546875" style="88" customWidth="1"/>
    <col min="9481" max="9728" width="9.140625" style="88"/>
    <col min="9729" max="9729" width="5" style="88" customWidth="1"/>
    <col min="9730" max="9730" width="30.28515625" style="88" customWidth="1"/>
    <col min="9731" max="9731" width="14.85546875" style="88" customWidth="1"/>
    <col min="9732" max="9732" width="14.42578125" style="88" customWidth="1"/>
    <col min="9733" max="9733" width="11.5703125" style="88" customWidth="1"/>
    <col min="9734" max="9734" width="12.5703125" style="88" customWidth="1"/>
    <col min="9735" max="9735" width="23" style="88" customWidth="1"/>
    <col min="9736" max="9736" width="16.85546875" style="88" customWidth="1"/>
    <col min="9737" max="9984" width="9.140625" style="88"/>
    <col min="9985" max="9985" width="5" style="88" customWidth="1"/>
    <col min="9986" max="9986" width="30.28515625" style="88" customWidth="1"/>
    <col min="9987" max="9987" width="14.85546875" style="88" customWidth="1"/>
    <col min="9988" max="9988" width="14.42578125" style="88" customWidth="1"/>
    <col min="9989" max="9989" width="11.5703125" style="88" customWidth="1"/>
    <col min="9990" max="9990" width="12.5703125" style="88" customWidth="1"/>
    <col min="9991" max="9991" width="23" style="88" customWidth="1"/>
    <col min="9992" max="9992" width="16.85546875" style="88" customWidth="1"/>
    <col min="9993" max="10240" width="9.140625" style="88"/>
    <col min="10241" max="10241" width="5" style="88" customWidth="1"/>
    <col min="10242" max="10242" width="30.28515625" style="88" customWidth="1"/>
    <col min="10243" max="10243" width="14.85546875" style="88" customWidth="1"/>
    <col min="10244" max="10244" width="14.42578125" style="88" customWidth="1"/>
    <col min="10245" max="10245" width="11.5703125" style="88" customWidth="1"/>
    <col min="10246" max="10246" width="12.5703125" style="88" customWidth="1"/>
    <col min="10247" max="10247" width="23" style="88" customWidth="1"/>
    <col min="10248" max="10248" width="16.85546875" style="88" customWidth="1"/>
    <col min="10249" max="10496" width="9.140625" style="88"/>
    <col min="10497" max="10497" width="5" style="88" customWidth="1"/>
    <col min="10498" max="10498" width="30.28515625" style="88" customWidth="1"/>
    <col min="10499" max="10499" width="14.85546875" style="88" customWidth="1"/>
    <col min="10500" max="10500" width="14.42578125" style="88" customWidth="1"/>
    <col min="10501" max="10501" width="11.5703125" style="88" customWidth="1"/>
    <col min="10502" max="10502" width="12.5703125" style="88" customWidth="1"/>
    <col min="10503" max="10503" width="23" style="88" customWidth="1"/>
    <col min="10504" max="10504" width="16.85546875" style="88" customWidth="1"/>
    <col min="10505" max="10752" width="9.140625" style="88"/>
    <col min="10753" max="10753" width="5" style="88" customWidth="1"/>
    <col min="10754" max="10754" width="30.28515625" style="88" customWidth="1"/>
    <col min="10755" max="10755" width="14.85546875" style="88" customWidth="1"/>
    <col min="10756" max="10756" width="14.42578125" style="88" customWidth="1"/>
    <col min="10757" max="10757" width="11.5703125" style="88" customWidth="1"/>
    <col min="10758" max="10758" width="12.5703125" style="88" customWidth="1"/>
    <col min="10759" max="10759" width="23" style="88" customWidth="1"/>
    <col min="10760" max="10760" width="16.85546875" style="88" customWidth="1"/>
    <col min="10761" max="11008" width="9.140625" style="88"/>
    <col min="11009" max="11009" width="5" style="88" customWidth="1"/>
    <col min="11010" max="11010" width="30.28515625" style="88" customWidth="1"/>
    <col min="11011" max="11011" width="14.85546875" style="88" customWidth="1"/>
    <col min="11012" max="11012" width="14.42578125" style="88" customWidth="1"/>
    <col min="11013" max="11013" width="11.5703125" style="88" customWidth="1"/>
    <col min="11014" max="11014" width="12.5703125" style="88" customWidth="1"/>
    <col min="11015" max="11015" width="23" style="88" customWidth="1"/>
    <col min="11016" max="11016" width="16.85546875" style="88" customWidth="1"/>
    <col min="11017" max="11264" width="9.140625" style="88"/>
    <col min="11265" max="11265" width="5" style="88" customWidth="1"/>
    <col min="11266" max="11266" width="30.28515625" style="88" customWidth="1"/>
    <col min="11267" max="11267" width="14.85546875" style="88" customWidth="1"/>
    <col min="11268" max="11268" width="14.42578125" style="88" customWidth="1"/>
    <col min="11269" max="11269" width="11.5703125" style="88" customWidth="1"/>
    <col min="11270" max="11270" width="12.5703125" style="88" customWidth="1"/>
    <col min="11271" max="11271" width="23" style="88" customWidth="1"/>
    <col min="11272" max="11272" width="16.85546875" style="88" customWidth="1"/>
    <col min="11273" max="11520" width="9.140625" style="88"/>
    <col min="11521" max="11521" width="5" style="88" customWidth="1"/>
    <col min="11522" max="11522" width="30.28515625" style="88" customWidth="1"/>
    <col min="11523" max="11523" width="14.85546875" style="88" customWidth="1"/>
    <col min="11524" max="11524" width="14.42578125" style="88" customWidth="1"/>
    <col min="11525" max="11525" width="11.5703125" style="88" customWidth="1"/>
    <col min="11526" max="11526" width="12.5703125" style="88" customWidth="1"/>
    <col min="11527" max="11527" width="23" style="88" customWidth="1"/>
    <col min="11528" max="11528" width="16.85546875" style="88" customWidth="1"/>
    <col min="11529" max="11776" width="9.140625" style="88"/>
    <col min="11777" max="11777" width="5" style="88" customWidth="1"/>
    <col min="11778" max="11778" width="30.28515625" style="88" customWidth="1"/>
    <col min="11779" max="11779" width="14.85546875" style="88" customWidth="1"/>
    <col min="11780" max="11780" width="14.42578125" style="88" customWidth="1"/>
    <col min="11781" max="11781" width="11.5703125" style="88" customWidth="1"/>
    <col min="11782" max="11782" width="12.5703125" style="88" customWidth="1"/>
    <col min="11783" max="11783" width="23" style="88" customWidth="1"/>
    <col min="11784" max="11784" width="16.85546875" style="88" customWidth="1"/>
    <col min="11785" max="12032" width="9.140625" style="88"/>
    <col min="12033" max="12033" width="5" style="88" customWidth="1"/>
    <col min="12034" max="12034" width="30.28515625" style="88" customWidth="1"/>
    <col min="12035" max="12035" width="14.85546875" style="88" customWidth="1"/>
    <col min="12036" max="12036" width="14.42578125" style="88" customWidth="1"/>
    <col min="12037" max="12037" width="11.5703125" style="88" customWidth="1"/>
    <col min="12038" max="12038" width="12.5703125" style="88" customWidth="1"/>
    <col min="12039" max="12039" width="23" style="88" customWidth="1"/>
    <col min="12040" max="12040" width="16.85546875" style="88" customWidth="1"/>
    <col min="12041" max="12288" width="9.140625" style="88"/>
    <col min="12289" max="12289" width="5" style="88" customWidth="1"/>
    <col min="12290" max="12290" width="30.28515625" style="88" customWidth="1"/>
    <col min="12291" max="12291" width="14.85546875" style="88" customWidth="1"/>
    <col min="12292" max="12292" width="14.42578125" style="88" customWidth="1"/>
    <col min="12293" max="12293" width="11.5703125" style="88" customWidth="1"/>
    <col min="12294" max="12294" width="12.5703125" style="88" customWidth="1"/>
    <col min="12295" max="12295" width="23" style="88" customWidth="1"/>
    <col min="12296" max="12296" width="16.85546875" style="88" customWidth="1"/>
    <col min="12297" max="12544" width="9.140625" style="88"/>
    <col min="12545" max="12545" width="5" style="88" customWidth="1"/>
    <col min="12546" max="12546" width="30.28515625" style="88" customWidth="1"/>
    <col min="12547" max="12547" width="14.85546875" style="88" customWidth="1"/>
    <col min="12548" max="12548" width="14.42578125" style="88" customWidth="1"/>
    <col min="12549" max="12549" width="11.5703125" style="88" customWidth="1"/>
    <col min="12550" max="12550" width="12.5703125" style="88" customWidth="1"/>
    <col min="12551" max="12551" width="23" style="88" customWidth="1"/>
    <col min="12552" max="12552" width="16.85546875" style="88" customWidth="1"/>
    <col min="12553" max="12800" width="9.140625" style="88"/>
    <col min="12801" max="12801" width="5" style="88" customWidth="1"/>
    <col min="12802" max="12802" width="30.28515625" style="88" customWidth="1"/>
    <col min="12803" max="12803" width="14.85546875" style="88" customWidth="1"/>
    <col min="12804" max="12804" width="14.42578125" style="88" customWidth="1"/>
    <col min="12805" max="12805" width="11.5703125" style="88" customWidth="1"/>
    <col min="12806" max="12806" width="12.5703125" style="88" customWidth="1"/>
    <col min="12807" max="12807" width="23" style="88" customWidth="1"/>
    <col min="12808" max="12808" width="16.85546875" style="88" customWidth="1"/>
    <col min="12809" max="13056" width="9.140625" style="88"/>
    <col min="13057" max="13057" width="5" style="88" customWidth="1"/>
    <col min="13058" max="13058" width="30.28515625" style="88" customWidth="1"/>
    <col min="13059" max="13059" width="14.85546875" style="88" customWidth="1"/>
    <col min="13060" max="13060" width="14.42578125" style="88" customWidth="1"/>
    <col min="13061" max="13061" width="11.5703125" style="88" customWidth="1"/>
    <col min="13062" max="13062" width="12.5703125" style="88" customWidth="1"/>
    <col min="13063" max="13063" width="23" style="88" customWidth="1"/>
    <col min="13064" max="13064" width="16.85546875" style="88" customWidth="1"/>
    <col min="13065" max="13312" width="9.140625" style="88"/>
    <col min="13313" max="13313" width="5" style="88" customWidth="1"/>
    <col min="13314" max="13314" width="30.28515625" style="88" customWidth="1"/>
    <col min="13315" max="13315" width="14.85546875" style="88" customWidth="1"/>
    <col min="13316" max="13316" width="14.42578125" style="88" customWidth="1"/>
    <col min="13317" max="13317" width="11.5703125" style="88" customWidth="1"/>
    <col min="13318" max="13318" width="12.5703125" style="88" customWidth="1"/>
    <col min="13319" max="13319" width="23" style="88" customWidth="1"/>
    <col min="13320" max="13320" width="16.85546875" style="88" customWidth="1"/>
    <col min="13321" max="13568" width="9.140625" style="88"/>
    <col min="13569" max="13569" width="5" style="88" customWidth="1"/>
    <col min="13570" max="13570" width="30.28515625" style="88" customWidth="1"/>
    <col min="13571" max="13571" width="14.85546875" style="88" customWidth="1"/>
    <col min="13572" max="13572" width="14.42578125" style="88" customWidth="1"/>
    <col min="13573" max="13573" width="11.5703125" style="88" customWidth="1"/>
    <col min="13574" max="13574" width="12.5703125" style="88" customWidth="1"/>
    <col min="13575" max="13575" width="23" style="88" customWidth="1"/>
    <col min="13576" max="13576" width="16.85546875" style="88" customWidth="1"/>
    <col min="13577" max="13824" width="9.140625" style="88"/>
    <col min="13825" max="13825" width="5" style="88" customWidth="1"/>
    <col min="13826" max="13826" width="30.28515625" style="88" customWidth="1"/>
    <col min="13827" max="13827" width="14.85546875" style="88" customWidth="1"/>
    <col min="13828" max="13828" width="14.42578125" style="88" customWidth="1"/>
    <col min="13829" max="13829" width="11.5703125" style="88" customWidth="1"/>
    <col min="13830" max="13830" width="12.5703125" style="88" customWidth="1"/>
    <col min="13831" max="13831" width="23" style="88" customWidth="1"/>
    <col min="13832" max="13832" width="16.85546875" style="88" customWidth="1"/>
    <col min="13833" max="14080" width="9.140625" style="88"/>
    <col min="14081" max="14081" width="5" style="88" customWidth="1"/>
    <col min="14082" max="14082" width="30.28515625" style="88" customWidth="1"/>
    <col min="14083" max="14083" width="14.85546875" style="88" customWidth="1"/>
    <col min="14084" max="14084" width="14.42578125" style="88" customWidth="1"/>
    <col min="14085" max="14085" width="11.5703125" style="88" customWidth="1"/>
    <col min="14086" max="14086" width="12.5703125" style="88" customWidth="1"/>
    <col min="14087" max="14087" width="23" style="88" customWidth="1"/>
    <col min="14088" max="14088" width="16.85546875" style="88" customWidth="1"/>
    <col min="14089" max="14336" width="9.140625" style="88"/>
    <col min="14337" max="14337" width="5" style="88" customWidth="1"/>
    <col min="14338" max="14338" width="30.28515625" style="88" customWidth="1"/>
    <col min="14339" max="14339" width="14.85546875" style="88" customWidth="1"/>
    <col min="14340" max="14340" width="14.42578125" style="88" customWidth="1"/>
    <col min="14341" max="14341" width="11.5703125" style="88" customWidth="1"/>
    <col min="14342" max="14342" width="12.5703125" style="88" customWidth="1"/>
    <col min="14343" max="14343" width="23" style="88" customWidth="1"/>
    <col min="14344" max="14344" width="16.85546875" style="88" customWidth="1"/>
    <col min="14345" max="14592" width="9.140625" style="88"/>
    <col min="14593" max="14593" width="5" style="88" customWidth="1"/>
    <col min="14594" max="14594" width="30.28515625" style="88" customWidth="1"/>
    <col min="14595" max="14595" width="14.85546875" style="88" customWidth="1"/>
    <col min="14596" max="14596" width="14.42578125" style="88" customWidth="1"/>
    <col min="14597" max="14597" width="11.5703125" style="88" customWidth="1"/>
    <col min="14598" max="14598" width="12.5703125" style="88" customWidth="1"/>
    <col min="14599" max="14599" width="23" style="88" customWidth="1"/>
    <col min="14600" max="14600" width="16.85546875" style="88" customWidth="1"/>
    <col min="14601" max="14848" width="9.140625" style="88"/>
    <col min="14849" max="14849" width="5" style="88" customWidth="1"/>
    <col min="14850" max="14850" width="30.28515625" style="88" customWidth="1"/>
    <col min="14851" max="14851" width="14.85546875" style="88" customWidth="1"/>
    <col min="14852" max="14852" width="14.42578125" style="88" customWidth="1"/>
    <col min="14853" max="14853" width="11.5703125" style="88" customWidth="1"/>
    <col min="14854" max="14854" width="12.5703125" style="88" customWidth="1"/>
    <col min="14855" max="14855" width="23" style="88" customWidth="1"/>
    <col min="14856" max="14856" width="16.85546875" style="88" customWidth="1"/>
    <col min="14857" max="15104" width="9.140625" style="88"/>
    <col min="15105" max="15105" width="5" style="88" customWidth="1"/>
    <col min="15106" max="15106" width="30.28515625" style="88" customWidth="1"/>
    <col min="15107" max="15107" width="14.85546875" style="88" customWidth="1"/>
    <col min="15108" max="15108" width="14.42578125" style="88" customWidth="1"/>
    <col min="15109" max="15109" width="11.5703125" style="88" customWidth="1"/>
    <col min="15110" max="15110" width="12.5703125" style="88" customWidth="1"/>
    <col min="15111" max="15111" width="23" style="88" customWidth="1"/>
    <col min="15112" max="15112" width="16.85546875" style="88" customWidth="1"/>
    <col min="15113" max="15360" width="9.140625" style="88"/>
    <col min="15361" max="15361" width="5" style="88" customWidth="1"/>
    <col min="15362" max="15362" width="30.28515625" style="88" customWidth="1"/>
    <col min="15363" max="15363" width="14.85546875" style="88" customWidth="1"/>
    <col min="15364" max="15364" width="14.42578125" style="88" customWidth="1"/>
    <col min="15365" max="15365" width="11.5703125" style="88" customWidth="1"/>
    <col min="15366" max="15366" width="12.5703125" style="88" customWidth="1"/>
    <col min="15367" max="15367" width="23" style="88" customWidth="1"/>
    <col min="15368" max="15368" width="16.85546875" style="88" customWidth="1"/>
    <col min="15369" max="15616" width="9.140625" style="88"/>
    <col min="15617" max="15617" width="5" style="88" customWidth="1"/>
    <col min="15618" max="15618" width="30.28515625" style="88" customWidth="1"/>
    <col min="15619" max="15619" width="14.85546875" style="88" customWidth="1"/>
    <col min="15620" max="15620" width="14.42578125" style="88" customWidth="1"/>
    <col min="15621" max="15621" width="11.5703125" style="88" customWidth="1"/>
    <col min="15622" max="15622" width="12.5703125" style="88" customWidth="1"/>
    <col min="15623" max="15623" width="23" style="88" customWidth="1"/>
    <col min="15624" max="15624" width="16.85546875" style="88" customWidth="1"/>
    <col min="15625" max="15872" width="9.140625" style="88"/>
    <col min="15873" max="15873" width="5" style="88" customWidth="1"/>
    <col min="15874" max="15874" width="30.28515625" style="88" customWidth="1"/>
    <col min="15875" max="15875" width="14.85546875" style="88" customWidth="1"/>
    <col min="15876" max="15876" width="14.42578125" style="88" customWidth="1"/>
    <col min="15877" max="15877" width="11.5703125" style="88" customWidth="1"/>
    <col min="15878" max="15878" width="12.5703125" style="88" customWidth="1"/>
    <col min="15879" max="15879" width="23" style="88" customWidth="1"/>
    <col min="15880" max="15880" width="16.85546875" style="88" customWidth="1"/>
    <col min="15881" max="16128" width="9.140625" style="88"/>
    <col min="16129" max="16129" width="5" style="88" customWidth="1"/>
    <col min="16130" max="16130" width="30.28515625" style="88" customWidth="1"/>
    <col min="16131" max="16131" width="14.85546875" style="88" customWidth="1"/>
    <col min="16132" max="16132" width="14.42578125" style="88" customWidth="1"/>
    <col min="16133" max="16133" width="11.5703125" style="88" customWidth="1"/>
    <col min="16134" max="16134" width="12.5703125" style="88" customWidth="1"/>
    <col min="16135" max="16135" width="23" style="88" customWidth="1"/>
    <col min="16136" max="16136" width="16.85546875" style="88" customWidth="1"/>
    <col min="16137" max="16384" width="9.140625" style="88"/>
  </cols>
  <sheetData>
    <row r="1" spans="1:10" x14ac:dyDescent="0.25">
      <c r="A1" s="250"/>
      <c r="B1" s="250"/>
      <c r="C1" s="250"/>
      <c r="D1" s="250"/>
      <c r="E1" s="250"/>
      <c r="F1" s="250"/>
      <c r="G1" s="250"/>
      <c r="H1" s="250"/>
    </row>
    <row r="2" spans="1:10" x14ac:dyDescent="0.25">
      <c r="A2" s="246" t="s">
        <v>0</v>
      </c>
      <c r="B2" s="246"/>
      <c r="C2" s="246"/>
      <c r="D2" s="246"/>
      <c r="E2" s="246"/>
      <c r="F2" s="246"/>
      <c r="G2" s="246"/>
      <c r="H2" s="246"/>
      <c r="I2" s="69"/>
      <c r="J2" s="69"/>
    </row>
    <row r="3" spans="1:10" x14ac:dyDescent="0.25">
      <c r="A3" s="250"/>
      <c r="B3" s="250"/>
      <c r="C3" s="250"/>
      <c r="D3" s="250"/>
      <c r="E3" s="250"/>
      <c r="F3" s="250"/>
      <c r="G3" s="250"/>
      <c r="H3" s="250"/>
    </row>
    <row r="4" spans="1:10" ht="30" x14ac:dyDescent="0.25">
      <c r="C4" s="148" t="s">
        <v>524</v>
      </c>
      <c r="D4" s="260" t="s">
        <v>568</v>
      </c>
      <c r="E4" s="260"/>
      <c r="G4" s="149" t="s">
        <v>541</v>
      </c>
    </row>
    <row r="5" spans="1:10" ht="120" x14ac:dyDescent="0.25">
      <c r="A5" s="251" t="s">
        <v>371</v>
      </c>
      <c r="B5" s="253" t="s">
        <v>3</v>
      </c>
      <c r="C5" s="251" t="s">
        <v>390</v>
      </c>
      <c r="D5" s="254" t="s">
        <v>574</v>
      </c>
      <c r="E5" s="254" t="s">
        <v>575</v>
      </c>
      <c r="F5" s="256" t="s">
        <v>391</v>
      </c>
      <c r="G5" s="150" t="s">
        <v>392</v>
      </c>
      <c r="H5" s="258" t="s">
        <v>393</v>
      </c>
    </row>
    <row r="6" spans="1:10" hidden="1" x14ac:dyDescent="0.25">
      <c r="A6" s="252"/>
      <c r="B6" s="253"/>
      <c r="C6" s="252"/>
      <c r="D6" s="255"/>
      <c r="E6" s="255"/>
      <c r="F6" s="257"/>
      <c r="G6" s="151"/>
      <c r="H6" s="259"/>
    </row>
    <row r="7" spans="1:10" x14ac:dyDescent="0.25">
      <c r="A7" s="97">
        <v>1</v>
      </c>
      <c r="B7" s="150">
        <v>2</v>
      </c>
      <c r="C7" s="150">
        <v>3</v>
      </c>
      <c r="D7" s="150">
        <v>4</v>
      </c>
      <c r="E7" s="150">
        <v>5</v>
      </c>
      <c r="F7" s="150">
        <v>6</v>
      </c>
      <c r="G7" s="150">
        <v>7</v>
      </c>
      <c r="H7" s="150">
        <v>8</v>
      </c>
    </row>
    <row r="8" spans="1:10" ht="45" hidden="1" x14ac:dyDescent="0.25">
      <c r="A8" s="39" t="s">
        <v>192</v>
      </c>
      <c r="B8" s="40" t="s">
        <v>193</v>
      </c>
      <c r="C8" s="181" t="s">
        <v>502</v>
      </c>
      <c r="D8" s="98"/>
      <c r="E8" s="98"/>
      <c r="F8" s="98">
        <f>D8+E8</f>
        <v>0</v>
      </c>
      <c r="G8" s="98"/>
      <c r="H8" s="98" t="e">
        <f t="shared" ref="H8:H21" si="0">F8/G8</f>
        <v>#DIV/0!</v>
      </c>
    </row>
    <row r="9" spans="1:10" ht="30" hidden="1" x14ac:dyDescent="0.25">
      <c r="A9" s="39" t="s">
        <v>194</v>
      </c>
      <c r="B9" s="40" t="s">
        <v>195</v>
      </c>
      <c r="C9" s="182" t="s">
        <v>521</v>
      </c>
      <c r="D9" s="152"/>
      <c r="E9" s="152"/>
      <c r="F9" s="98">
        <f>D9+E9</f>
        <v>0</v>
      </c>
      <c r="G9" s="152"/>
      <c r="H9" s="98" t="e">
        <f t="shared" si="0"/>
        <v>#DIV/0!</v>
      </c>
    </row>
    <row r="10" spans="1:10" ht="30" hidden="1" x14ac:dyDescent="0.25">
      <c r="A10" s="39" t="s">
        <v>196</v>
      </c>
      <c r="B10" s="40" t="s">
        <v>197</v>
      </c>
      <c r="C10" s="181" t="s">
        <v>502</v>
      </c>
      <c r="D10" s="152"/>
      <c r="E10" s="152"/>
      <c r="F10" s="98">
        <f>D10+E10</f>
        <v>0</v>
      </c>
      <c r="G10" s="152"/>
      <c r="H10" s="98" t="e">
        <f t="shared" si="0"/>
        <v>#DIV/0!</v>
      </c>
    </row>
    <row r="11" spans="1:10" ht="45" hidden="1" x14ac:dyDescent="0.25">
      <c r="A11" s="39" t="s">
        <v>198</v>
      </c>
      <c r="B11" s="40" t="s">
        <v>199</v>
      </c>
      <c r="C11" s="181" t="s">
        <v>522</v>
      </c>
      <c r="D11" s="152"/>
      <c r="E11" s="152"/>
      <c r="F11" s="98">
        <f t="shared" ref="F11:F21" si="1">D11+E11</f>
        <v>0</v>
      </c>
      <c r="G11" s="152"/>
      <c r="H11" s="98" t="e">
        <f t="shared" si="0"/>
        <v>#DIV/0!</v>
      </c>
    </row>
    <row r="12" spans="1:10" ht="30" hidden="1" x14ac:dyDescent="0.25">
      <c r="A12" s="39" t="s">
        <v>261</v>
      </c>
      <c r="B12" s="40" t="s">
        <v>262</v>
      </c>
      <c r="C12" s="181" t="s">
        <v>502</v>
      </c>
      <c r="D12" s="152"/>
      <c r="E12" s="152"/>
      <c r="F12" s="98">
        <f t="shared" si="1"/>
        <v>0</v>
      </c>
      <c r="G12" s="152"/>
      <c r="H12" s="98" t="e">
        <f t="shared" si="0"/>
        <v>#DIV/0!</v>
      </c>
    </row>
    <row r="13" spans="1:10" ht="60" x14ac:dyDescent="0.25">
      <c r="A13" s="158" t="s">
        <v>267</v>
      </c>
      <c r="B13" s="156" t="s">
        <v>268</v>
      </c>
      <c r="C13" s="163" t="s">
        <v>587</v>
      </c>
      <c r="D13" s="152">
        <v>987999</v>
      </c>
      <c r="E13" s="152">
        <v>1478172.6</v>
      </c>
      <c r="F13" s="98">
        <f t="shared" si="1"/>
        <v>2466171.6</v>
      </c>
      <c r="G13" s="152">
        <v>117010</v>
      </c>
      <c r="H13" s="98">
        <f t="shared" si="0"/>
        <v>21.076588325784122</v>
      </c>
    </row>
    <row r="14" spans="1:10" ht="30" hidden="1" x14ac:dyDescent="0.25">
      <c r="A14" s="70" t="s">
        <v>269</v>
      </c>
      <c r="B14" s="44" t="s">
        <v>270</v>
      </c>
      <c r="C14" s="97" t="s">
        <v>501</v>
      </c>
      <c r="D14" s="102" t="s">
        <v>501</v>
      </c>
      <c r="E14" s="102" t="s">
        <v>501</v>
      </c>
      <c r="F14" s="102" t="s">
        <v>501</v>
      </c>
      <c r="G14" s="102" t="s">
        <v>501</v>
      </c>
      <c r="H14" s="102" t="s">
        <v>501</v>
      </c>
    </row>
    <row r="15" spans="1:10" ht="60" x14ac:dyDescent="0.25">
      <c r="A15" s="158" t="s">
        <v>490</v>
      </c>
      <c r="B15" s="157" t="s">
        <v>491</v>
      </c>
      <c r="C15" s="162" t="s">
        <v>523</v>
      </c>
      <c r="D15" s="98">
        <v>111501</v>
      </c>
      <c r="E15" s="98">
        <v>133801.20000000001</v>
      </c>
      <c r="F15" s="98">
        <f t="shared" si="1"/>
        <v>245302.2</v>
      </c>
      <c r="G15" s="98">
        <v>117010</v>
      </c>
      <c r="H15" s="98">
        <f t="shared" si="0"/>
        <v>2.0964208187334417</v>
      </c>
    </row>
    <row r="16" spans="1:10" ht="60" hidden="1" x14ac:dyDescent="0.25">
      <c r="A16" s="70" t="s">
        <v>492</v>
      </c>
      <c r="B16" s="52" t="s">
        <v>493</v>
      </c>
      <c r="C16" s="97" t="s">
        <v>523</v>
      </c>
      <c r="D16" s="98"/>
      <c r="E16" s="98"/>
      <c r="F16" s="98">
        <f t="shared" si="1"/>
        <v>0</v>
      </c>
      <c r="G16" s="98"/>
      <c r="H16" s="98" t="e">
        <f t="shared" si="0"/>
        <v>#DIV/0!</v>
      </c>
    </row>
    <row r="17" spans="1:8" ht="90" hidden="1" x14ac:dyDescent="0.25">
      <c r="A17" s="70" t="s">
        <v>494</v>
      </c>
      <c r="B17" s="53" t="s">
        <v>495</v>
      </c>
      <c r="C17" s="97" t="s">
        <v>523</v>
      </c>
      <c r="D17" s="98"/>
      <c r="E17" s="98"/>
      <c r="F17" s="98">
        <f t="shared" si="1"/>
        <v>0</v>
      </c>
      <c r="G17" s="98"/>
      <c r="H17" s="98" t="e">
        <f t="shared" si="0"/>
        <v>#DIV/0!</v>
      </c>
    </row>
    <row r="18" spans="1:8" ht="60" hidden="1" x14ac:dyDescent="0.25">
      <c r="A18" s="70" t="s">
        <v>496</v>
      </c>
      <c r="B18" s="53" t="s">
        <v>497</v>
      </c>
      <c r="C18" s="97" t="s">
        <v>523</v>
      </c>
      <c r="D18" s="98"/>
      <c r="E18" s="98"/>
      <c r="F18" s="98">
        <f t="shared" si="1"/>
        <v>0</v>
      </c>
      <c r="G18" s="98"/>
      <c r="H18" s="98" t="e">
        <f t="shared" si="0"/>
        <v>#DIV/0!</v>
      </c>
    </row>
    <row r="19" spans="1:8" ht="30" x14ac:dyDescent="0.25">
      <c r="A19" s="158" t="s">
        <v>273</v>
      </c>
      <c r="B19" s="156" t="s">
        <v>197</v>
      </c>
      <c r="C19" s="163" t="s">
        <v>588</v>
      </c>
      <c r="D19" s="98">
        <f>9065*9+9972*3</f>
        <v>111501</v>
      </c>
      <c r="E19" s="98">
        <f>77505.75+28420.2+65268+9065+29916+48251.39</f>
        <v>258426.34000000003</v>
      </c>
      <c r="F19" s="98">
        <f t="shared" si="1"/>
        <v>369927.34</v>
      </c>
      <c r="G19" s="98">
        <v>117010</v>
      </c>
      <c r="H19" s="98">
        <f t="shared" si="0"/>
        <v>3.1615019229125716</v>
      </c>
    </row>
    <row r="20" spans="1:8" ht="45" x14ac:dyDescent="0.25">
      <c r="A20" s="158" t="s">
        <v>274</v>
      </c>
      <c r="B20" s="156" t="s">
        <v>199</v>
      </c>
      <c r="C20" s="162" t="s">
        <v>589</v>
      </c>
      <c r="D20" s="98">
        <f>10739*9+11813*3</f>
        <v>132090</v>
      </c>
      <c r="E20" s="98">
        <f>43492.95+15947.55+77320.8+10739+35439+47254.4</f>
        <v>230193.69999999998</v>
      </c>
      <c r="F20" s="98">
        <f t="shared" si="1"/>
        <v>362283.69999999995</v>
      </c>
      <c r="G20" s="98">
        <v>117010</v>
      </c>
      <c r="H20" s="98">
        <f t="shared" si="0"/>
        <v>3.0961772498077083</v>
      </c>
    </row>
    <row r="21" spans="1:8" ht="45" x14ac:dyDescent="0.25">
      <c r="A21" s="158" t="s">
        <v>275</v>
      </c>
      <c r="B21" s="156" t="s">
        <v>276</v>
      </c>
      <c r="C21" s="162" t="s">
        <v>590</v>
      </c>
      <c r="D21" s="98">
        <f>(10495+11010*11+111501+11156*9+12272*4)/3</f>
        <v>130866</v>
      </c>
      <c r="E21" s="98">
        <f>(7871.25+7871.25+8257.5*11+8257.5*11+49351.88+258426.34+8367*9+9204*4+11156*9+12272*4+61665.45)/3</f>
        <v>276154.05666666664</v>
      </c>
      <c r="F21" s="98">
        <f t="shared" si="1"/>
        <v>407020.05666666664</v>
      </c>
      <c r="G21" s="98">
        <v>117010</v>
      </c>
      <c r="H21" s="98">
        <f t="shared" si="0"/>
        <v>3.4785065948779303</v>
      </c>
    </row>
  </sheetData>
  <autoFilter ref="A7:H21">
    <filterColumn colId="1">
      <colorFilter dxfId="2"/>
    </filterColumn>
  </autoFilter>
  <mergeCells count="11">
    <mergeCell ref="A1:H1"/>
    <mergeCell ref="A2:H2"/>
    <mergeCell ref="A3:H3"/>
    <mergeCell ref="A5:A6"/>
    <mergeCell ref="B5:B6"/>
    <mergeCell ref="C5:C6"/>
    <mergeCell ref="D5:D6"/>
    <mergeCell ref="E5:E6"/>
    <mergeCell ref="F5:F6"/>
    <mergeCell ref="H5:H6"/>
    <mergeCell ref="D4:E4"/>
  </mergeCells>
  <pageMargins left="0.24" right="0.16" top="0.48" bottom="0.44" header="0.3" footer="0.3"/>
  <pageSetup paperSize="9" scale="71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FFFF00"/>
    <pageSetUpPr fitToPage="1"/>
  </sheetPr>
  <dimension ref="A1:J19"/>
  <sheetViews>
    <sheetView workbookViewId="0">
      <selection sqref="A1:J19"/>
    </sheetView>
  </sheetViews>
  <sheetFormatPr defaultRowHeight="15" x14ac:dyDescent="0.25"/>
  <cols>
    <col min="1" max="1" width="7.42578125" style="25" customWidth="1"/>
    <col min="2" max="2" width="54.85546875" style="25" customWidth="1"/>
    <col min="3" max="3" width="16.28515625" style="153" customWidth="1"/>
    <col min="4" max="4" width="17" style="25" customWidth="1"/>
    <col min="5" max="5" width="16.85546875" style="25" customWidth="1"/>
    <col min="6" max="6" width="11.5703125" style="25" customWidth="1"/>
    <col min="7" max="7" width="16.42578125" style="25" customWidth="1"/>
    <col min="8" max="8" width="23.42578125" style="25" customWidth="1"/>
    <col min="9" max="9" width="18.5703125" style="25" customWidth="1"/>
    <col min="10" max="10" width="12.42578125" style="25" customWidth="1"/>
    <col min="11" max="256" width="9.140625" style="25"/>
    <col min="257" max="257" width="5" style="25" customWidth="1"/>
    <col min="258" max="258" width="26" style="25" customWidth="1"/>
    <col min="259" max="259" width="14.85546875" style="25" customWidth="1"/>
    <col min="260" max="260" width="14.42578125" style="25" customWidth="1"/>
    <col min="261" max="261" width="14.28515625" style="25" customWidth="1"/>
    <col min="262" max="262" width="7.42578125" style="25" customWidth="1"/>
    <col min="263" max="263" width="11.28515625" style="25" customWidth="1"/>
    <col min="264" max="264" width="18.5703125" style="25" customWidth="1"/>
    <col min="265" max="265" width="14" style="25" customWidth="1"/>
    <col min="266" max="512" width="9.140625" style="25"/>
    <col min="513" max="513" width="5" style="25" customWidth="1"/>
    <col min="514" max="514" width="26" style="25" customWidth="1"/>
    <col min="515" max="515" width="14.85546875" style="25" customWidth="1"/>
    <col min="516" max="516" width="14.42578125" style="25" customWidth="1"/>
    <col min="517" max="517" width="14.28515625" style="25" customWidth="1"/>
    <col min="518" max="518" width="7.42578125" style="25" customWidth="1"/>
    <col min="519" max="519" width="11.28515625" style="25" customWidth="1"/>
    <col min="520" max="520" width="18.5703125" style="25" customWidth="1"/>
    <col min="521" max="521" width="14" style="25" customWidth="1"/>
    <col min="522" max="768" width="9.140625" style="25"/>
    <col min="769" max="769" width="5" style="25" customWidth="1"/>
    <col min="770" max="770" width="26" style="25" customWidth="1"/>
    <col min="771" max="771" width="14.85546875" style="25" customWidth="1"/>
    <col min="772" max="772" width="14.42578125" style="25" customWidth="1"/>
    <col min="773" max="773" width="14.28515625" style="25" customWidth="1"/>
    <col min="774" max="774" width="7.42578125" style="25" customWidth="1"/>
    <col min="775" max="775" width="11.28515625" style="25" customWidth="1"/>
    <col min="776" max="776" width="18.5703125" style="25" customWidth="1"/>
    <col min="777" max="777" width="14" style="25" customWidth="1"/>
    <col min="778" max="1024" width="9.140625" style="25"/>
    <col min="1025" max="1025" width="5" style="25" customWidth="1"/>
    <col min="1026" max="1026" width="26" style="25" customWidth="1"/>
    <col min="1027" max="1027" width="14.85546875" style="25" customWidth="1"/>
    <col min="1028" max="1028" width="14.42578125" style="25" customWidth="1"/>
    <col min="1029" max="1029" width="14.28515625" style="25" customWidth="1"/>
    <col min="1030" max="1030" width="7.42578125" style="25" customWidth="1"/>
    <col min="1031" max="1031" width="11.28515625" style="25" customWidth="1"/>
    <col min="1032" max="1032" width="18.5703125" style="25" customWidth="1"/>
    <col min="1033" max="1033" width="14" style="25" customWidth="1"/>
    <col min="1034" max="1280" width="9.140625" style="25"/>
    <col min="1281" max="1281" width="5" style="25" customWidth="1"/>
    <col min="1282" max="1282" width="26" style="25" customWidth="1"/>
    <col min="1283" max="1283" width="14.85546875" style="25" customWidth="1"/>
    <col min="1284" max="1284" width="14.42578125" style="25" customWidth="1"/>
    <col min="1285" max="1285" width="14.28515625" style="25" customWidth="1"/>
    <col min="1286" max="1286" width="7.42578125" style="25" customWidth="1"/>
    <col min="1287" max="1287" width="11.28515625" style="25" customWidth="1"/>
    <col min="1288" max="1288" width="18.5703125" style="25" customWidth="1"/>
    <col min="1289" max="1289" width="14" style="25" customWidth="1"/>
    <col min="1290" max="1536" width="9.140625" style="25"/>
    <col min="1537" max="1537" width="5" style="25" customWidth="1"/>
    <col min="1538" max="1538" width="26" style="25" customWidth="1"/>
    <col min="1539" max="1539" width="14.85546875" style="25" customWidth="1"/>
    <col min="1540" max="1540" width="14.42578125" style="25" customWidth="1"/>
    <col min="1541" max="1541" width="14.28515625" style="25" customWidth="1"/>
    <col min="1542" max="1542" width="7.42578125" style="25" customWidth="1"/>
    <col min="1543" max="1543" width="11.28515625" style="25" customWidth="1"/>
    <col min="1544" max="1544" width="18.5703125" style="25" customWidth="1"/>
    <col min="1545" max="1545" width="14" style="25" customWidth="1"/>
    <col min="1546" max="1792" width="9.140625" style="25"/>
    <col min="1793" max="1793" width="5" style="25" customWidth="1"/>
    <col min="1794" max="1794" width="26" style="25" customWidth="1"/>
    <col min="1795" max="1795" width="14.85546875" style="25" customWidth="1"/>
    <col min="1796" max="1796" width="14.42578125" style="25" customWidth="1"/>
    <col min="1797" max="1797" width="14.28515625" style="25" customWidth="1"/>
    <col min="1798" max="1798" width="7.42578125" style="25" customWidth="1"/>
    <col min="1799" max="1799" width="11.28515625" style="25" customWidth="1"/>
    <col min="1800" max="1800" width="18.5703125" style="25" customWidth="1"/>
    <col min="1801" max="1801" width="14" style="25" customWidth="1"/>
    <col min="1802" max="2048" width="9.140625" style="25"/>
    <col min="2049" max="2049" width="5" style="25" customWidth="1"/>
    <col min="2050" max="2050" width="26" style="25" customWidth="1"/>
    <col min="2051" max="2051" width="14.85546875" style="25" customWidth="1"/>
    <col min="2052" max="2052" width="14.42578125" style="25" customWidth="1"/>
    <col min="2053" max="2053" width="14.28515625" style="25" customWidth="1"/>
    <col min="2054" max="2054" width="7.42578125" style="25" customWidth="1"/>
    <col min="2055" max="2055" width="11.28515625" style="25" customWidth="1"/>
    <col min="2056" max="2056" width="18.5703125" style="25" customWidth="1"/>
    <col min="2057" max="2057" width="14" style="25" customWidth="1"/>
    <col min="2058" max="2304" width="9.140625" style="25"/>
    <col min="2305" max="2305" width="5" style="25" customWidth="1"/>
    <col min="2306" max="2306" width="26" style="25" customWidth="1"/>
    <col min="2307" max="2307" width="14.85546875" style="25" customWidth="1"/>
    <col min="2308" max="2308" width="14.42578125" style="25" customWidth="1"/>
    <col min="2309" max="2309" width="14.28515625" style="25" customWidth="1"/>
    <col min="2310" max="2310" width="7.42578125" style="25" customWidth="1"/>
    <col min="2311" max="2311" width="11.28515625" style="25" customWidth="1"/>
    <col min="2312" max="2312" width="18.5703125" style="25" customWidth="1"/>
    <col min="2313" max="2313" width="14" style="25" customWidth="1"/>
    <col min="2314" max="2560" width="9.140625" style="25"/>
    <col min="2561" max="2561" width="5" style="25" customWidth="1"/>
    <col min="2562" max="2562" width="26" style="25" customWidth="1"/>
    <col min="2563" max="2563" width="14.85546875" style="25" customWidth="1"/>
    <col min="2564" max="2564" width="14.42578125" style="25" customWidth="1"/>
    <col min="2565" max="2565" width="14.28515625" style="25" customWidth="1"/>
    <col min="2566" max="2566" width="7.42578125" style="25" customWidth="1"/>
    <col min="2567" max="2567" width="11.28515625" style="25" customWidth="1"/>
    <col min="2568" max="2568" width="18.5703125" style="25" customWidth="1"/>
    <col min="2569" max="2569" width="14" style="25" customWidth="1"/>
    <col min="2570" max="2816" width="9.140625" style="25"/>
    <col min="2817" max="2817" width="5" style="25" customWidth="1"/>
    <col min="2818" max="2818" width="26" style="25" customWidth="1"/>
    <col min="2819" max="2819" width="14.85546875" style="25" customWidth="1"/>
    <col min="2820" max="2820" width="14.42578125" style="25" customWidth="1"/>
    <col min="2821" max="2821" width="14.28515625" style="25" customWidth="1"/>
    <col min="2822" max="2822" width="7.42578125" style="25" customWidth="1"/>
    <col min="2823" max="2823" width="11.28515625" style="25" customWidth="1"/>
    <col min="2824" max="2824" width="18.5703125" style="25" customWidth="1"/>
    <col min="2825" max="2825" width="14" style="25" customWidth="1"/>
    <col min="2826" max="3072" width="9.140625" style="25"/>
    <col min="3073" max="3073" width="5" style="25" customWidth="1"/>
    <col min="3074" max="3074" width="26" style="25" customWidth="1"/>
    <col min="3075" max="3075" width="14.85546875" style="25" customWidth="1"/>
    <col min="3076" max="3076" width="14.42578125" style="25" customWidth="1"/>
    <col min="3077" max="3077" width="14.28515625" style="25" customWidth="1"/>
    <col min="3078" max="3078" width="7.42578125" style="25" customWidth="1"/>
    <col min="3079" max="3079" width="11.28515625" style="25" customWidth="1"/>
    <col min="3080" max="3080" width="18.5703125" style="25" customWidth="1"/>
    <col min="3081" max="3081" width="14" style="25" customWidth="1"/>
    <col min="3082" max="3328" width="9.140625" style="25"/>
    <col min="3329" max="3329" width="5" style="25" customWidth="1"/>
    <col min="3330" max="3330" width="26" style="25" customWidth="1"/>
    <col min="3331" max="3331" width="14.85546875" style="25" customWidth="1"/>
    <col min="3332" max="3332" width="14.42578125" style="25" customWidth="1"/>
    <col min="3333" max="3333" width="14.28515625" style="25" customWidth="1"/>
    <col min="3334" max="3334" width="7.42578125" style="25" customWidth="1"/>
    <col min="3335" max="3335" width="11.28515625" style="25" customWidth="1"/>
    <col min="3336" max="3336" width="18.5703125" style="25" customWidth="1"/>
    <col min="3337" max="3337" width="14" style="25" customWidth="1"/>
    <col min="3338" max="3584" width="9.140625" style="25"/>
    <col min="3585" max="3585" width="5" style="25" customWidth="1"/>
    <col min="3586" max="3586" width="26" style="25" customWidth="1"/>
    <col min="3587" max="3587" width="14.85546875" style="25" customWidth="1"/>
    <col min="3588" max="3588" width="14.42578125" style="25" customWidth="1"/>
    <col min="3589" max="3589" width="14.28515625" style="25" customWidth="1"/>
    <col min="3590" max="3590" width="7.42578125" style="25" customWidth="1"/>
    <col min="3591" max="3591" width="11.28515625" style="25" customWidth="1"/>
    <col min="3592" max="3592" width="18.5703125" style="25" customWidth="1"/>
    <col min="3593" max="3593" width="14" style="25" customWidth="1"/>
    <col min="3594" max="3840" width="9.140625" style="25"/>
    <col min="3841" max="3841" width="5" style="25" customWidth="1"/>
    <col min="3842" max="3842" width="26" style="25" customWidth="1"/>
    <col min="3843" max="3843" width="14.85546875" style="25" customWidth="1"/>
    <col min="3844" max="3844" width="14.42578125" style="25" customWidth="1"/>
    <col min="3845" max="3845" width="14.28515625" style="25" customWidth="1"/>
    <col min="3846" max="3846" width="7.42578125" style="25" customWidth="1"/>
    <col min="3847" max="3847" width="11.28515625" style="25" customWidth="1"/>
    <col min="3848" max="3848" width="18.5703125" style="25" customWidth="1"/>
    <col min="3849" max="3849" width="14" style="25" customWidth="1"/>
    <col min="3850" max="4096" width="9.140625" style="25"/>
    <col min="4097" max="4097" width="5" style="25" customWidth="1"/>
    <col min="4098" max="4098" width="26" style="25" customWidth="1"/>
    <col min="4099" max="4099" width="14.85546875" style="25" customWidth="1"/>
    <col min="4100" max="4100" width="14.42578125" style="25" customWidth="1"/>
    <col min="4101" max="4101" width="14.28515625" style="25" customWidth="1"/>
    <col min="4102" max="4102" width="7.42578125" style="25" customWidth="1"/>
    <col min="4103" max="4103" width="11.28515625" style="25" customWidth="1"/>
    <col min="4104" max="4104" width="18.5703125" style="25" customWidth="1"/>
    <col min="4105" max="4105" width="14" style="25" customWidth="1"/>
    <col min="4106" max="4352" width="9.140625" style="25"/>
    <col min="4353" max="4353" width="5" style="25" customWidth="1"/>
    <col min="4354" max="4354" width="26" style="25" customWidth="1"/>
    <col min="4355" max="4355" width="14.85546875" style="25" customWidth="1"/>
    <col min="4356" max="4356" width="14.42578125" style="25" customWidth="1"/>
    <col min="4357" max="4357" width="14.28515625" style="25" customWidth="1"/>
    <col min="4358" max="4358" width="7.42578125" style="25" customWidth="1"/>
    <col min="4359" max="4359" width="11.28515625" style="25" customWidth="1"/>
    <col min="4360" max="4360" width="18.5703125" style="25" customWidth="1"/>
    <col min="4361" max="4361" width="14" style="25" customWidth="1"/>
    <col min="4362" max="4608" width="9.140625" style="25"/>
    <col min="4609" max="4609" width="5" style="25" customWidth="1"/>
    <col min="4610" max="4610" width="26" style="25" customWidth="1"/>
    <col min="4611" max="4611" width="14.85546875" style="25" customWidth="1"/>
    <col min="4612" max="4612" width="14.42578125" style="25" customWidth="1"/>
    <col min="4613" max="4613" width="14.28515625" style="25" customWidth="1"/>
    <col min="4614" max="4614" width="7.42578125" style="25" customWidth="1"/>
    <col min="4615" max="4615" width="11.28515625" style="25" customWidth="1"/>
    <col min="4616" max="4616" width="18.5703125" style="25" customWidth="1"/>
    <col min="4617" max="4617" width="14" style="25" customWidth="1"/>
    <col min="4618" max="4864" width="9.140625" style="25"/>
    <col min="4865" max="4865" width="5" style="25" customWidth="1"/>
    <col min="4866" max="4866" width="26" style="25" customWidth="1"/>
    <col min="4867" max="4867" width="14.85546875" style="25" customWidth="1"/>
    <col min="4868" max="4868" width="14.42578125" style="25" customWidth="1"/>
    <col min="4869" max="4869" width="14.28515625" style="25" customWidth="1"/>
    <col min="4870" max="4870" width="7.42578125" style="25" customWidth="1"/>
    <col min="4871" max="4871" width="11.28515625" style="25" customWidth="1"/>
    <col min="4872" max="4872" width="18.5703125" style="25" customWidth="1"/>
    <col min="4873" max="4873" width="14" style="25" customWidth="1"/>
    <col min="4874" max="5120" width="9.140625" style="25"/>
    <col min="5121" max="5121" width="5" style="25" customWidth="1"/>
    <col min="5122" max="5122" width="26" style="25" customWidth="1"/>
    <col min="5123" max="5123" width="14.85546875" style="25" customWidth="1"/>
    <col min="5124" max="5124" width="14.42578125" style="25" customWidth="1"/>
    <col min="5125" max="5125" width="14.28515625" style="25" customWidth="1"/>
    <col min="5126" max="5126" width="7.42578125" style="25" customWidth="1"/>
    <col min="5127" max="5127" width="11.28515625" style="25" customWidth="1"/>
    <col min="5128" max="5128" width="18.5703125" style="25" customWidth="1"/>
    <col min="5129" max="5129" width="14" style="25" customWidth="1"/>
    <col min="5130" max="5376" width="9.140625" style="25"/>
    <col min="5377" max="5377" width="5" style="25" customWidth="1"/>
    <col min="5378" max="5378" width="26" style="25" customWidth="1"/>
    <col min="5379" max="5379" width="14.85546875" style="25" customWidth="1"/>
    <col min="5380" max="5380" width="14.42578125" style="25" customWidth="1"/>
    <col min="5381" max="5381" width="14.28515625" style="25" customWidth="1"/>
    <col min="5382" max="5382" width="7.42578125" style="25" customWidth="1"/>
    <col min="5383" max="5383" width="11.28515625" style="25" customWidth="1"/>
    <col min="5384" max="5384" width="18.5703125" style="25" customWidth="1"/>
    <col min="5385" max="5385" width="14" style="25" customWidth="1"/>
    <col min="5386" max="5632" width="9.140625" style="25"/>
    <col min="5633" max="5633" width="5" style="25" customWidth="1"/>
    <col min="5634" max="5634" width="26" style="25" customWidth="1"/>
    <col min="5635" max="5635" width="14.85546875" style="25" customWidth="1"/>
    <col min="5636" max="5636" width="14.42578125" style="25" customWidth="1"/>
    <col min="5637" max="5637" width="14.28515625" style="25" customWidth="1"/>
    <col min="5638" max="5638" width="7.42578125" style="25" customWidth="1"/>
    <col min="5639" max="5639" width="11.28515625" style="25" customWidth="1"/>
    <col min="5640" max="5640" width="18.5703125" style="25" customWidth="1"/>
    <col min="5641" max="5641" width="14" style="25" customWidth="1"/>
    <col min="5642" max="5888" width="9.140625" style="25"/>
    <col min="5889" max="5889" width="5" style="25" customWidth="1"/>
    <col min="5890" max="5890" width="26" style="25" customWidth="1"/>
    <col min="5891" max="5891" width="14.85546875" style="25" customWidth="1"/>
    <col min="5892" max="5892" width="14.42578125" style="25" customWidth="1"/>
    <col min="5893" max="5893" width="14.28515625" style="25" customWidth="1"/>
    <col min="5894" max="5894" width="7.42578125" style="25" customWidth="1"/>
    <col min="5895" max="5895" width="11.28515625" style="25" customWidth="1"/>
    <col min="5896" max="5896" width="18.5703125" style="25" customWidth="1"/>
    <col min="5897" max="5897" width="14" style="25" customWidth="1"/>
    <col min="5898" max="6144" width="9.140625" style="25"/>
    <col min="6145" max="6145" width="5" style="25" customWidth="1"/>
    <col min="6146" max="6146" width="26" style="25" customWidth="1"/>
    <col min="6147" max="6147" width="14.85546875" style="25" customWidth="1"/>
    <col min="6148" max="6148" width="14.42578125" style="25" customWidth="1"/>
    <col min="6149" max="6149" width="14.28515625" style="25" customWidth="1"/>
    <col min="6150" max="6150" width="7.42578125" style="25" customWidth="1"/>
    <col min="6151" max="6151" width="11.28515625" style="25" customWidth="1"/>
    <col min="6152" max="6152" width="18.5703125" style="25" customWidth="1"/>
    <col min="6153" max="6153" width="14" style="25" customWidth="1"/>
    <col min="6154" max="6400" width="9.140625" style="25"/>
    <col min="6401" max="6401" width="5" style="25" customWidth="1"/>
    <col min="6402" max="6402" width="26" style="25" customWidth="1"/>
    <col min="6403" max="6403" width="14.85546875" style="25" customWidth="1"/>
    <col min="6404" max="6404" width="14.42578125" style="25" customWidth="1"/>
    <col min="6405" max="6405" width="14.28515625" style="25" customWidth="1"/>
    <col min="6406" max="6406" width="7.42578125" style="25" customWidth="1"/>
    <col min="6407" max="6407" width="11.28515625" style="25" customWidth="1"/>
    <col min="6408" max="6408" width="18.5703125" style="25" customWidth="1"/>
    <col min="6409" max="6409" width="14" style="25" customWidth="1"/>
    <col min="6410" max="6656" width="9.140625" style="25"/>
    <col min="6657" max="6657" width="5" style="25" customWidth="1"/>
    <col min="6658" max="6658" width="26" style="25" customWidth="1"/>
    <col min="6659" max="6659" width="14.85546875" style="25" customWidth="1"/>
    <col min="6660" max="6660" width="14.42578125" style="25" customWidth="1"/>
    <col min="6661" max="6661" width="14.28515625" style="25" customWidth="1"/>
    <col min="6662" max="6662" width="7.42578125" style="25" customWidth="1"/>
    <col min="6663" max="6663" width="11.28515625" style="25" customWidth="1"/>
    <col min="6664" max="6664" width="18.5703125" style="25" customWidth="1"/>
    <col min="6665" max="6665" width="14" style="25" customWidth="1"/>
    <col min="6666" max="6912" width="9.140625" style="25"/>
    <col min="6913" max="6913" width="5" style="25" customWidth="1"/>
    <col min="6914" max="6914" width="26" style="25" customWidth="1"/>
    <col min="6915" max="6915" width="14.85546875" style="25" customWidth="1"/>
    <col min="6916" max="6916" width="14.42578125" style="25" customWidth="1"/>
    <col min="6917" max="6917" width="14.28515625" style="25" customWidth="1"/>
    <col min="6918" max="6918" width="7.42578125" style="25" customWidth="1"/>
    <col min="6919" max="6919" width="11.28515625" style="25" customWidth="1"/>
    <col min="6920" max="6920" width="18.5703125" style="25" customWidth="1"/>
    <col min="6921" max="6921" width="14" style="25" customWidth="1"/>
    <col min="6922" max="7168" width="9.140625" style="25"/>
    <col min="7169" max="7169" width="5" style="25" customWidth="1"/>
    <col min="7170" max="7170" width="26" style="25" customWidth="1"/>
    <col min="7171" max="7171" width="14.85546875" style="25" customWidth="1"/>
    <col min="7172" max="7172" width="14.42578125" style="25" customWidth="1"/>
    <col min="7173" max="7173" width="14.28515625" style="25" customWidth="1"/>
    <col min="7174" max="7174" width="7.42578125" style="25" customWidth="1"/>
    <col min="7175" max="7175" width="11.28515625" style="25" customWidth="1"/>
    <col min="7176" max="7176" width="18.5703125" style="25" customWidth="1"/>
    <col min="7177" max="7177" width="14" style="25" customWidth="1"/>
    <col min="7178" max="7424" width="9.140625" style="25"/>
    <col min="7425" max="7425" width="5" style="25" customWidth="1"/>
    <col min="7426" max="7426" width="26" style="25" customWidth="1"/>
    <col min="7427" max="7427" width="14.85546875" style="25" customWidth="1"/>
    <col min="7428" max="7428" width="14.42578125" style="25" customWidth="1"/>
    <col min="7429" max="7429" width="14.28515625" style="25" customWidth="1"/>
    <col min="7430" max="7430" width="7.42578125" style="25" customWidth="1"/>
    <col min="7431" max="7431" width="11.28515625" style="25" customWidth="1"/>
    <col min="7432" max="7432" width="18.5703125" style="25" customWidth="1"/>
    <col min="7433" max="7433" width="14" style="25" customWidth="1"/>
    <col min="7434" max="7680" width="9.140625" style="25"/>
    <col min="7681" max="7681" width="5" style="25" customWidth="1"/>
    <col min="7682" max="7682" width="26" style="25" customWidth="1"/>
    <col min="7683" max="7683" width="14.85546875" style="25" customWidth="1"/>
    <col min="7684" max="7684" width="14.42578125" style="25" customWidth="1"/>
    <col min="7685" max="7685" width="14.28515625" style="25" customWidth="1"/>
    <col min="7686" max="7686" width="7.42578125" style="25" customWidth="1"/>
    <col min="7687" max="7687" width="11.28515625" style="25" customWidth="1"/>
    <col min="7688" max="7688" width="18.5703125" style="25" customWidth="1"/>
    <col min="7689" max="7689" width="14" style="25" customWidth="1"/>
    <col min="7690" max="7936" width="9.140625" style="25"/>
    <col min="7937" max="7937" width="5" style="25" customWidth="1"/>
    <col min="7938" max="7938" width="26" style="25" customWidth="1"/>
    <col min="7939" max="7939" width="14.85546875" style="25" customWidth="1"/>
    <col min="7940" max="7940" width="14.42578125" style="25" customWidth="1"/>
    <col min="7941" max="7941" width="14.28515625" style="25" customWidth="1"/>
    <col min="7942" max="7942" width="7.42578125" style="25" customWidth="1"/>
    <col min="7943" max="7943" width="11.28515625" style="25" customWidth="1"/>
    <col min="7944" max="7944" width="18.5703125" style="25" customWidth="1"/>
    <col min="7945" max="7945" width="14" style="25" customWidth="1"/>
    <col min="7946" max="8192" width="9.140625" style="25"/>
    <col min="8193" max="8193" width="5" style="25" customWidth="1"/>
    <col min="8194" max="8194" width="26" style="25" customWidth="1"/>
    <col min="8195" max="8195" width="14.85546875" style="25" customWidth="1"/>
    <col min="8196" max="8196" width="14.42578125" style="25" customWidth="1"/>
    <col min="8197" max="8197" width="14.28515625" style="25" customWidth="1"/>
    <col min="8198" max="8198" width="7.42578125" style="25" customWidth="1"/>
    <col min="8199" max="8199" width="11.28515625" style="25" customWidth="1"/>
    <col min="8200" max="8200" width="18.5703125" style="25" customWidth="1"/>
    <col min="8201" max="8201" width="14" style="25" customWidth="1"/>
    <col min="8202" max="8448" width="9.140625" style="25"/>
    <col min="8449" max="8449" width="5" style="25" customWidth="1"/>
    <col min="8450" max="8450" width="26" style="25" customWidth="1"/>
    <col min="8451" max="8451" width="14.85546875" style="25" customWidth="1"/>
    <col min="8452" max="8452" width="14.42578125" style="25" customWidth="1"/>
    <col min="8453" max="8453" width="14.28515625" style="25" customWidth="1"/>
    <col min="8454" max="8454" width="7.42578125" style="25" customWidth="1"/>
    <col min="8455" max="8455" width="11.28515625" style="25" customWidth="1"/>
    <col min="8456" max="8456" width="18.5703125" style="25" customWidth="1"/>
    <col min="8457" max="8457" width="14" style="25" customWidth="1"/>
    <col min="8458" max="8704" width="9.140625" style="25"/>
    <col min="8705" max="8705" width="5" style="25" customWidth="1"/>
    <col min="8706" max="8706" width="26" style="25" customWidth="1"/>
    <col min="8707" max="8707" width="14.85546875" style="25" customWidth="1"/>
    <col min="8708" max="8708" width="14.42578125" style="25" customWidth="1"/>
    <col min="8709" max="8709" width="14.28515625" style="25" customWidth="1"/>
    <col min="8710" max="8710" width="7.42578125" style="25" customWidth="1"/>
    <col min="8711" max="8711" width="11.28515625" style="25" customWidth="1"/>
    <col min="8712" max="8712" width="18.5703125" style="25" customWidth="1"/>
    <col min="8713" max="8713" width="14" style="25" customWidth="1"/>
    <col min="8714" max="8960" width="9.140625" style="25"/>
    <col min="8961" max="8961" width="5" style="25" customWidth="1"/>
    <col min="8962" max="8962" width="26" style="25" customWidth="1"/>
    <col min="8963" max="8963" width="14.85546875" style="25" customWidth="1"/>
    <col min="8964" max="8964" width="14.42578125" style="25" customWidth="1"/>
    <col min="8965" max="8965" width="14.28515625" style="25" customWidth="1"/>
    <col min="8966" max="8966" width="7.42578125" style="25" customWidth="1"/>
    <col min="8967" max="8967" width="11.28515625" style="25" customWidth="1"/>
    <col min="8968" max="8968" width="18.5703125" style="25" customWidth="1"/>
    <col min="8969" max="8969" width="14" style="25" customWidth="1"/>
    <col min="8970" max="9216" width="9.140625" style="25"/>
    <col min="9217" max="9217" width="5" style="25" customWidth="1"/>
    <col min="9218" max="9218" width="26" style="25" customWidth="1"/>
    <col min="9219" max="9219" width="14.85546875" style="25" customWidth="1"/>
    <col min="9220" max="9220" width="14.42578125" style="25" customWidth="1"/>
    <col min="9221" max="9221" width="14.28515625" style="25" customWidth="1"/>
    <col min="9222" max="9222" width="7.42578125" style="25" customWidth="1"/>
    <col min="9223" max="9223" width="11.28515625" style="25" customWidth="1"/>
    <col min="9224" max="9224" width="18.5703125" style="25" customWidth="1"/>
    <col min="9225" max="9225" width="14" style="25" customWidth="1"/>
    <col min="9226" max="9472" width="9.140625" style="25"/>
    <col min="9473" max="9473" width="5" style="25" customWidth="1"/>
    <col min="9474" max="9474" width="26" style="25" customWidth="1"/>
    <col min="9475" max="9475" width="14.85546875" style="25" customWidth="1"/>
    <col min="9476" max="9476" width="14.42578125" style="25" customWidth="1"/>
    <col min="9477" max="9477" width="14.28515625" style="25" customWidth="1"/>
    <col min="9478" max="9478" width="7.42578125" style="25" customWidth="1"/>
    <col min="9479" max="9479" width="11.28515625" style="25" customWidth="1"/>
    <col min="9480" max="9480" width="18.5703125" style="25" customWidth="1"/>
    <col min="9481" max="9481" width="14" style="25" customWidth="1"/>
    <col min="9482" max="9728" width="9.140625" style="25"/>
    <col min="9729" max="9729" width="5" style="25" customWidth="1"/>
    <col min="9730" max="9730" width="26" style="25" customWidth="1"/>
    <col min="9731" max="9731" width="14.85546875" style="25" customWidth="1"/>
    <col min="9732" max="9732" width="14.42578125" style="25" customWidth="1"/>
    <col min="9733" max="9733" width="14.28515625" style="25" customWidth="1"/>
    <col min="9734" max="9734" width="7.42578125" style="25" customWidth="1"/>
    <col min="9735" max="9735" width="11.28515625" style="25" customWidth="1"/>
    <col min="9736" max="9736" width="18.5703125" style="25" customWidth="1"/>
    <col min="9737" max="9737" width="14" style="25" customWidth="1"/>
    <col min="9738" max="9984" width="9.140625" style="25"/>
    <col min="9985" max="9985" width="5" style="25" customWidth="1"/>
    <col min="9986" max="9986" width="26" style="25" customWidth="1"/>
    <col min="9987" max="9987" width="14.85546875" style="25" customWidth="1"/>
    <col min="9988" max="9988" width="14.42578125" style="25" customWidth="1"/>
    <col min="9989" max="9989" width="14.28515625" style="25" customWidth="1"/>
    <col min="9990" max="9990" width="7.42578125" style="25" customWidth="1"/>
    <col min="9991" max="9991" width="11.28515625" style="25" customWidth="1"/>
    <col min="9992" max="9992" width="18.5703125" style="25" customWidth="1"/>
    <col min="9993" max="9993" width="14" style="25" customWidth="1"/>
    <col min="9994" max="10240" width="9.140625" style="25"/>
    <col min="10241" max="10241" width="5" style="25" customWidth="1"/>
    <col min="10242" max="10242" width="26" style="25" customWidth="1"/>
    <col min="10243" max="10243" width="14.85546875" style="25" customWidth="1"/>
    <col min="10244" max="10244" width="14.42578125" style="25" customWidth="1"/>
    <col min="10245" max="10245" width="14.28515625" style="25" customWidth="1"/>
    <col min="10246" max="10246" width="7.42578125" style="25" customWidth="1"/>
    <col min="10247" max="10247" width="11.28515625" style="25" customWidth="1"/>
    <col min="10248" max="10248" width="18.5703125" style="25" customWidth="1"/>
    <col min="10249" max="10249" width="14" style="25" customWidth="1"/>
    <col min="10250" max="10496" width="9.140625" style="25"/>
    <col min="10497" max="10497" width="5" style="25" customWidth="1"/>
    <col min="10498" max="10498" width="26" style="25" customWidth="1"/>
    <col min="10499" max="10499" width="14.85546875" style="25" customWidth="1"/>
    <col min="10500" max="10500" width="14.42578125" style="25" customWidth="1"/>
    <col min="10501" max="10501" width="14.28515625" style="25" customWidth="1"/>
    <col min="10502" max="10502" width="7.42578125" style="25" customWidth="1"/>
    <col min="10503" max="10503" width="11.28515625" style="25" customWidth="1"/>
    <col min="10504" max="10504" width="18.5703125" style="25" customWidth="1"/>
    <col min="10505" max="10505" width="14" style="25" customWidth="1"/>
    <col min="10506" max="10752" width="9.140625" style="25"/>
    <col min="10753" max="10753" width="5" style="25" customWidth="1"/>
    <col min="10754" max="10754" width="26" style="25" customWidth="1"/>
    <col min="10755" max="10755" width="14.85546875" style="25" customWidth="1"/>
    <col min="10756" max="10756" width="14.42578125" style="25" customWidth="1"/>
    <col min="10757" max="10757" width="14.28515625" style="25" customWidth="1"/>
    <col min="10758" max="10758" width="7.42578125" style="25" customWidth="1"/>
    <col min="10759" max="10759" width="11.28515625" style="25" customWidth="1"/>
    <col min="10760" max="10760" width="18.5703125" style="25" customWidth="1"/>
    <col min="10761" max="10761" width="14" style="25" customWidth="1"/>
    <col min="10762" max="11008" width="9.140625" style="25"/>
    <col min="11009" max="11009" width="5" style="25" customWidth="1"/>
    <col min="11010" max="11010" width="26" style="25" customWidth="1"/>
    <col min="11011" max="11011" width="14.85546875" style="25" customWidth="1"/>
    <col min="11012" max="11012" width="14.42578125" style="25" customWidth="1"/>
    <col min="11013" max="11013" width="14.28515625" style="25" customWidth="1"/>
    <col min="11014" max="11014" width="7.42578125" style="25" customWidth="1"/>
    <col min="11015" max="11015" width="11.28515625" style="25" customWidth="1"/>
    <col min="11016" max="11016" width="18.5703125" style="25" customWidth="1"/>
    <col min="11017" max="11017" width="14" style="25" customWidth="1"/>
    <col min="11018" max="11264" width="9.140625" style="25"/>
    <col min="11265" max="11265" width="5" style="25" customWidth="1"/>
    <col min="11266" max="11266" width="26" style="25" customWidth="1"/>
    <col min="11267" max="11267" width="14.85546875" style="25" customWidth="1"/>
    <col min="11268" max="11268" width="14.42578125" style="25" customWidth="1"/>
    <col min="11269" max="11269" width="14.28515625" style="25" customWidth="1"/>
    <col min="11270" max="11270" width="7.42578125" style="25" customWidth="1"/>
    <col min="11271" max="11271" width="11.28515625" style="25" customWidth="1"/>
    <col min="11272" max="11272" width="18.5703125" style="25" customWidth="1"/>
    <col min="11273" max="11273" width="14" style="25" customWidth="1"/>
    <col min="11274" max="11520" width="9.140625" style="25"/>
    <col min="11521" max="11521" width="5" style="25" customWidth="1"/>
    <col min="11522" max="11522" width="26" style="25" customWidth="1"/>
    <col min="11523" max="11523" width="14.85546875" style="25" customWidth="1"/>
    <col min="11524" max="11524" width="14.42578125" style="25" customWidth="1"/>
    <col min="11525" max="11525" width="14.28515625" style="25" customWidth="1"/>
    <col min="11526" max="11526" width="7.42578125" style="25" customWidth="1"/>
    <col min="11527" max="11527" width="11.28515625" style="25" customWidth="1"/>
    <col min="11528" max="11528" width="18.5703125" style="25" customWidth="1"/>
    <col min="11529" max="11529" width="14" style="25" customWidth="1"/>
    <col min="11530" max="11776" width="9.140625" style="25"/>
    <col min="11777" max="11777" width="5" style="25" customWidth="1"/>
    <col min="11778" max="11778" width="26" style="25" customWidth="1"/>
    <col min="11779" max="11779" width="14.85546875" style="25" customWidth="1"/>
    <col min="11780" max="11780" width="14.42578125" style="25" customWidth="1"/>
    <col min="11781" max="11781" width="14.28515625" style="25" customWidth="1"/>
    <col min="11782" max="11782" width="7.42578125" style="25" customWidth="1"/>
    <col min="11783" max="11783" width="11.28515625" style="25" customWidth="1"/>
    <col min="11784" max="11784" width="18.5703125" style="25" customWidth="1"/>
    <col min="11785" max="11785" width="14" style="25" customWidth="1"/>
    <col min="11786" max="12032" width="9.140625" style="25"/>
    <col min="12033" max="12033" width="5" style="25" customWidth="1"/>
    <col min="12034" max="12034" width="26" style="25" customWidth="1"/>
    <col min="12035" max="12035" width="14.85546875" style="25" customWidth="1"/>
    <col min="12036" max="12036" width="14.42578125" style="25" customWidth="1"/>
    <col min="12037" max="12037" width="14.28515625" style="25" customWidth="1"/>
    <col min="12038" max="12038" width="7.42578125" style="25" customWidth="1"/>
    <col min="12039" max="12039" width="11.28515625" style="25" customWidth="1"/>
    <col min="12040" max="12040" width="18.5703125" style="25" customWidth="1"/>
    <col min="12041" max="12041" width="14" style="25" customWidth="1"/>
    <col min="12042" max="12288" width="9.140625" style="25"/>
    <col min="12289" max="12289" width="5" style="25" customWidth="1"/>
    <col min="12290" max="12290" width="26" style="25" customWidth="1"/>
    <col min="12291" max="12291" width="14.85546875" style="25" customWidth="1"/>
    <col min="12292" max="12292" width="14.42578125" style="25" customWidth="1"/>
    <col min="12293" max="12293" width="14.28515625" style="25" customWidth="1"/>
    <col min="12294" max="12294" width="7.42578125" style="25" customWidth="1"/>
    <col min="12295" max="12295" width="11.28515625" style="25" customWidth="1"/>
    <col min="12296" max="12296" width="18.5703125" style="25" customWidth="1"/>
    <col min="12297" max="12297" width="14" style="25" customWidth="1"/>
    <col min="12298" max="12544" width="9.140625" style="25"/>
    <col min="12545" max="12545" width="5" style="25" customWidth="1"/>
    <col min="12546" max="12546" width="26" style="25" customWidth="1"/>
    <col min="12547" max="12547" width="14.85546875" style="25" customWidth="1"/>
    <col min="12548" max="12548" width="14.42578125" style="25" customWidth="1"/>
    <col min="12549" max="12549" width="14.28515625" style="25" customWidth="1"/>
    <col min="12550" max="12550" width="7.42578125" style="25" customWidth="1"/>
    <col min="12551" max="12551" width="11.28515625" style="25" customWidth="1"/>
    <col min="12552" max="12552" width="18.5703125" style="25" customWidth="1"/>
    <col min="12553" max="12553" width="14" style="25" customWidth="1"/>
    <col min="12554" max="12800" width="9.140625" style="25"/>
    <col min="12801" max="12801" width="5" style="25" customWidth="1"/>
    <col min="12802" max="12802" width="26" style="25" customWidth="1"/>
    <col min="12803" max="12803" width="14.85546875" style="25" customWidth="1"/>
    <col min="12804" max="12804" width="14.42578125" style="25" customWidth="1"/>
    <col min="12805" max="12805" width="14.28515625" style="25" customWidth="1"/>
    <col min="12806" max="12806" width="7.42578125" style="25" customWidth="1"/>
    <col min="12807" max="12807" width="11.28515625" style="25" customWidth="1"/>
    <col min="12808" max="12808" width="18.5703125" style="25" customWidth="1"/>
    <col min="12809" max="12809" width="14" style="25" customWidth="1"/>
    <col min="12810" max="13056" width="9.140625" style="25"/>
    <col min="13057" max="13057" width="5" style="25" customWidth="1"/>
    <col min="13058" max="13058" width="26" style="25" customWidth="1"/>
    <col min="13059" max="13059" width="14.85546875" style="25" customWidth="1"/>
    <col min="13060" max="13060" width="14.42578125" style="25" customWidth="1"/>
    <col min="13061" max="13061" width="14.28515625" style="25" customWidth="1"/>
    <col min="13062" max="13062" width="7.42578125" style="25" customWidth="1"/>
    <col min="13063" max="13063" width="11.28515625" style="25" customWidth="1"/>
    <col min="13064" max="13064" width="18.5703125" style="25" customWidth="1"/>
    <col min="13065" max="13065" width="14" style="25" customWidth="1"/>
    <col min="13066" max="13312" width="9.140625" style="25"/>
    <col min="13313" max="13313" width="5" style="25" customWidth="1"/>
    <col min="13314" max="13314" width="26" style="25" customWidth="1"/>
    <col min="13315" max="13315" width="14.85546875" style="25" customWidth="1"/>
    <col min="13316" max="13316" width="14.42578125" style="25" customWidth="1"/>
    <col min="13317" max="13317" width="14.28515625" style="25" customWidth="1"/>
    <col min="13318" max="13318" width="7.42578125" style="25" customWidth="1"/>
    <col min="13319" max="13319" width="11.28515625" style="25" customWidth="1"/>
    <col min="13320" max="13320" width="18.5703125" style="25" customWidth="1"/>
    <col min="13321" max="13321" width="14" style="25" customWidth="1"/>
    <col min="13322" max="13568" width="9.140625" style="25"/>
    <col min="13569" max="13569" width="5" style="25" customWidth="1"/>
    <col min="13570" max="13570" width="26" style="25" customWidth="1"/>
    <col min="13571" max="13571" width="14.85546875" style="25" customWidth="1"/>
    <col min="13572" max="13572" width="14.42578125" style="25" customWidth="1"/>
    <col min="13573" max="13573" width="14.28515625" style="25" customWidth="1"/>
    <col min="13574" max="13574" width="7.42578125" style="25" customWidth="1"/>
    <col min="13575" max="13575" width="11.28515625" style="25" customWidth="1"/>
    <col min="13576" max="13576" width="18.5703125" style="25" customWidth="1"/>
    <col min="13577" max="13577" width="14" style="25" customWidth="1"/>
    <col min="13578" max="13824" width="9.140625" style="25"/>
    <col min="13825" max="13825" width="5" style="25" customWidth="1"/>
    <col min="13826" max="13826" width="26" style="25" customWidth="1"/>
    <col min="13827" max="13827" width="14.85546875" style="25" customWidth="1"/>
    <col min="13828" max="13828" width="14.42578125" style="25" customWidth="1"/>
    <col min="13829" max="13829" width="14.28515625" style="25" customWidth="1"/>
    <col min="13830" max="13830" width="7.42578125" style="25" customWidth="1"/>
    <col min="13831" max="13831" width="11.28515625" style="25" customWidth="1"/>
    <col min="13832" max="13832" width="18.5703125" style="25" customWidth="1"/>
    <col min="13833" max="13833" width="14" style="25" customWidth="1"/>
    <col min="13834" max="14080" width="9.140625" style="25"/>
    <col min="14081" max="14081" width="5" style="25" customWidth="1"/>
    <col min="14082" max="14082" width="26" style="25" customWidth="1"/>
    <col min="14083" max="14083" width="14.85546875" style="25" customWidth="1"/>
    <col min="14084" max="14084" width="14.42578125" style="25" customWidth="1"/>
    <col min="14085" max="14085" width="14.28515625" style="25" customWidth="1"/>
    <col min="14086" max="14086" width="7.42578125" style="25" customWidth="1"/>
    <col min="14087" max="14087" width="11.28515625" style="25" customWidth="1"/>
    <col min="14088" max="14088" width="18.5703125" style="25" customWidth="1"/>
    <col min="14089" max="14089" width="14" style="25" customWidth="1"/>
    <col min="14090" max="14336" width="9.140625" style="25"/>
    <col min="14337" max="14337" width="5" style="25" customWidth="1"/>
    <col min="14338" max="14338" width="26" style="25" customWidth="1"/>
    <col min="14339" max="14339" width="14.85546875" style="25" customWidth="1"/>
    <col min="14340" max="14340" width="14.42578125" style="25" customWidth="1"/>
    <col min="14341" max="14341" width="14.28515625" style="25" customWidth="1"/>
    <col min="14342" max="14342" width="7.42578125" style="25" customWidth="1"/>
    <col min="14343" max="14343" width="11.28515625" style="25" customWidth="1"/>
    <col min="14344" max="14344" width="18.5703125" style="25" customWidth="1"/>
    <col min="14345" max="14345" width="14" style="25" customWidth="1"/>
    <col min="14346" max="14592" width="9.140625" style="25"/>
    <col min="14593" max="14593" width="5" style="25" customWidth="1"/>
    <col min="14594" max="14594" width="26" style="25" customWidth="1"/>
    <col min="14595" max="14595" width="14.85546875" style="25" customWidth="1"/>
    <col min="14596" max="14596" width="14.42578125" style="25" customWidth="1"/>
    <col min="14597" max="14597" width="14.28515625" style="25" customWidth="1"/>
    <col min="14598" max="14598" width="7.42578125" style="25" customWidth="1"/>
    <col min="14599" max="14599" width="11.28515625" style="25" customWidth="1"/>
    <col min="14600" max="14600" width="18.5703125" style="25" customWidth="1"/>
    <col min="14601" max="14601" width="14" style="25" customWidth="1"/>
    <col min="14602" max="14848" width="9.140625" style="25"/>
    <col min="14849" max="14849" width="5" style="25" customWidth="1"/>
    <col min="14850" max="14850" width="26" style="25" customWidth="1"/>
    <col min="14851" max="14851" width="14.85546875" style="25" customWidth="1"/>
    <col min="14852" max="14852" width="14.42578125" style="25" customWidth="1"/>
    <col min="14853" max="14853" width="14.28515625" style="25" customWidth="1"/>
    <col min="14854" max="14854" width="7.42578125" style="25" customWidth="1"/>
    <col min="14855" max="14855" width="11.28515625" style="25" customWidth="1"/>
    <col min="14856" max="14856" width="18.5703125" style="25" customWidth="1"/>
    <col min="14857" max="14857" width="14" style="25" customWidth="1"/>
    <col min="14858" max="15104" width="9.140625" style="25"/>
    <col min="15105" max="15105" width="5" style="25" customWidth="1"/>
    <col min="15106" max="15106" width="26" style="25" customWidth="1"/>
    <col min="15107" max="15107" width="14.85546875" style="25" customWidth="1"/>
    <col min="15108" max="15108" width="14.42578125" style="25" customWidth="1"/>
    <col min="15109" max="15109" width="14.28515625" style="25" customWidth="1"/>
    <col min="15110" max="15110" width="7.42578125" style="25" customWidth="1"/>
    <col min="15111" max="15111" width="11.28515625" style="25" customWidth="1"/>
    <col min="15112" max="15112" width="18.5703125" style="25" customWidth="1"/>
    <col min="15113" max="15113" width="14" style="25" customWidth="1"/>
    <col min="15114" max="15360" width="9.140625" style="25"/>
    <col min="15361" max="15361" width="5" style="25" customWidth="1"/>
    <col min="15362" max="15362" width="26" style="25" customWidth="1"/>
    <col min="15363" max="15363" width="14.85546875" style="25" customWidth="1"/>
    <col min="15364" max="15364" width="14.42578125" style="25" customWidth="1"/>
    <col min="15365" max="15365" width="14.28515625" style="25" customWidth="1"/>
    <col min="15366" max="15366" width="7.42578125" style="25" customWidth="1"/>
    <col min="15367" max="15367" width="11.28515625" style="25" customWidth="1"/>
    <col min="15368" max="15368" width="18.5703125" style="25" customWidth="1"/>
    <col min="15369" max="15369" width="14" style="25" customWidth="1"/>
    <col min="15370" max="15616" width="9.140625" style="25"/>
    <col min="15617" max="15617" width="5" style="25" customWidth="1"/>
    <col min="15618" max="15618" width="26" style="25" customWidth="1"/>
    <col min="15619" max="15619" width="14.85546875" style="25" customWidth="1"/>
    <col min="15620" max="15620" width="14.42578125" style="25" customWidth="1"/>
    <col min="15621" max="15621" width="14.28515625" style="25" customWidth="1"/>
    <col min="15622" max="15622" width="7.42578125" style="25" customWidth="1"/>
    <col min="15623" max="15623" width="11.28515625" style="25" customWidth="1"/>
    <col min="15624" max="15624" width="18.5703125" style="25" customWidth="1"/>
    <col min="15625" max="15625" width="14" style="25" customWidth="1"/>
    <col min="15626" max="15872" width="9.140625" style="25"/>
    <col min="15873" max="15873" width="5" style="25" customWidth="1"/>
    <col min="15874" max="15874" width="26" style="25" customWidth="1"/>
    <col min="15875" max="15875" width="14.85546875" style="25" customWidth="1"/>
    <col min="15876" max="15876" width="14.42578125" style="25" customWidth="1"/>
    <col min="15877" max="15877" width="14.28515625" style="25" customWidth="1"/>
    <col min="15878" max="15878" width="7.42578125" style="25" customWidth="1"/>
    <col min="15879" max="15879" width="11.28515625" style="25" customWidth="1"/>
    <col min="15880" max="15880" width="18.5703125" style="25" customWidth="1"/>
    <col min="15881" max="15881" width="14" style="25" customWidth="1"/>
    <col min="15882" max="16128" width="9.140625" style="25"/>
    <col min="16129" max="16129" width="5" style="25" customWidth="1"/>
    <col min="16130" max="16130" width="26" style="25" customWidth="1"/>
    <col min="16131" max="16131" width="14.85546875" style="25" customWidth="1"/>
    <col min="16132" max="16132" width="14.42578125" style="25" customWidth="1"/>
    <col min="16133" max="16133" width="14.28515625" style="25" customWidth="1"/>
    <col min="16134" max="16134" width="7.42578125" style="25" customWidth="1"/>
    <col min="16135" max="16135" width="11.28515625" style="25" customWidth="1"/>
    <col min="16136" max="16136" width="18.5703125" style="25" customWidth="1"/>
    <col min="16137" max="16137" width="14" style="25" customWidth="1"/>
    <col min="16138" max="16384" width="9.140625" style="25"/>
  </cols>
  <sheetData>
    <row r="1" spans="1:10" x14ac:dyDescent="0.25">
      <c r="A1" s="245"/>
      <c r="B1" s="245"/>
      <c r="C1" s="245"/>
      <c r="D1" s="245"/>
      <c r="E1" s="245"/>
      <c r="F1" s="245"/>
      <c r="G1" s="245"/>
      <c r="H1" s="245"/>
      <c r="I1" s="245"/>
    </row>
    <row r="2" spans="1:10" x14ac:dyDescent="0.25">
      <c r="A2" s="246" t="s">
        <v>394</v>
      </c>
      <c r="B2" s="246"/>
      <c r="C2" s="246"/>
      <c r="D2" s="246"/>
      <c r="E2" s="246"/>
      <c r="F2" s="246"/>
      <c r="G2" s="246"/>
      <c r="H2" s="246"/>
      <c r="I2" s="69"/>
    </row>
    <row r="3" spans="1:10" x14ac:dyDescent="0.25">
      <c r="A3" s="68"/>
    </row>
    <row r="4" spans="1:10" ht="135" x14ac:dyDescent="0.25">
      <c r="A4" s="116" t="s">
        <v>371</v>
      </c>
      <c r="B4" s="116" t="s">
        <v>3</v>
      </c>
      <c r="C4" s="116" t="s">
        <v>395</v>
      </c>
      <c r="D4" s="116" t="s">
        <v>373</v>
      </c>
      <c r="E4" s="116" t="s">
        <v>374</v>
      </c>
      <c r="F4" s="116" t="s">
        <v>396</v>
      </c>
      <c r="G4" s="116" t="s">
        <v>397</v>
      </c>
      <c r="H4" s="116" t="s">
        <v>398</v>
      </c>
      <c r="I4" s="154" t="s">
        <v>399</v>
      </c>
    </row>
    <row r="5" spans="1:10" x14ac:dyDescent="0.25">
      <c r="A5" s="116">
        <v>1</v>
      </c>
      <c r="B5" s="116">
        <v>2</v>
      </c>
      <c r="C5" s="116">
        <v>3</v>
      </c>
      <c r="D5" s="116">
        <v>4</v>
      </c>
      <c r="E5" s="116">
        <v>5</v>
      </c>
      <c r="F5" s="116">
        <v>6</v>
      </c>
      <c r="G5" s="116">
        <v>7</v>
      </c>
      <c r="H5" s="116">
        <v>8</v>
      </c>
      <c r="I5" s="116">
        <v>9</v>
      </c>
    </row>
    <row r="6" spans="1:10" ht="30" hidden="1" x14ac:dyDescent="0.25">
      <c r="A6" s="70" t="s">
        <v>192</v>
      </c>
      <c r="B6" s="44" t="s">
        <v>193</v>
      </c>
      <c r="C6" s="155" t="s">
        <v>525</v>
      </c>
      <c r="D6" s="128"/>
      <c r="E6" s="128"/>
      <c r="F6" s="128"/>
      <c r="G6" s="128"/>
      <c r="H6" s="128"/>
      <c r="I6" s="128" t="e">
        <f>G6/H6</f>
        <v>#DIV/0!</v>
      </c>
      <c r="J6" s="25" t="s">
        <v>526</v>
      </c>
    </row>
    <row r="7" spans="1:10" ht="45" hidden="1" x14ac:dyDescent="0.25">
      <c r="A7" s="70" t="s">
        <v>194</v>
      </c>
      <c r="B7" s="44" t="s">
        <v>195</v>
      </c>
      <c r="C7" s="155" t="s">
        <v>527</v>
      </c>
      <c r="D7" s="128"/>
      <c r="E7" s="128"/>
      <c r="F7" s="128"/>
      <c r="G7" s="128"/>
      <c r="H7" s="128"/>
      <c r="I7" s="128" t="e">
        <f>G7/H7</f>
        <v>#DIV/0!</v>
      </c>
    </row>
    <row r="8" spans="1:10" ht="30" hidden="1" x14ac:dyDescent="0.25">
      <c r="A8" s="70" t="s">
        <v>196</v>
      </c>
      <c r="B8" s="44" t="s">
        <v>197</v>
      </c>
      <c r="C8" s="155" t="s">
        <v>528</v>
      </c>
      <c r="D8" s="128"/>
      <c r="E8" s="128"/>
      <c r="F8" s="128"/>
      <c r="G8" s="128"/>
      <c r="H8" s="128"/>
      <c r="I8" s="128" t="e">
        <f t="shared" ref="I8:I19" si="0">G8/H8</f>
        <v>#DIV/0!</v>
      </c>
    </row>
    <row r="9" spans="1:10" ht="45" hidden="1" x14ac:dyDescent="0.25">
      <c r="A9" s="70" t="s">
        <v>198</v>
      </c>
      <c r="B9" s="44" t="s">
        <v>199</v>
      </c>
      <c r="C9" s="155" t="s">
        <v>529</v>
      </c>
      <c r="D9" s="128"/>
      <c r="E9" s="128"/>
      <c r="F9" s="128"/>
      <c r="G9" s="128"/>
      <c r="H9" s="128"/>
      <c r="I9" s="128" t="e">
        <f t="shared" si="0"/>
        <v>#DIV/0!</v>
      </c>
    </row>
    <row r="10" spans="1:10" ht="30" hidden="1" x14ac:dyDescent="0.25">
      <c r="A10" s="70" t="s">
        <v>261</v>
      </c>
      <c r="B10" s="44" t="s">
        <v>262</v>
      </c>
      <c r="C10" s="155" t="s">
        <v>530</v>
      </c>
      <c r="D10" s="128"/>
      <c r="E10" s="128"/>
      <c r="F10" s="128"/>
      <c r="G10" s="128"/>
      <c r="H10" s="128"/>
      <c r="I10" s="128" t="e">
        <f t="shared" si="0"/>
        <v>#DIV/0!</v>
      </c>
    </row>
    <row r="11" spans="1:10" ht="45" x14ac:dyDescent="0.25">
      <c r="A11" s="158" t="s">
        <v>267</v>
      </c>
      <c r="B11" s="156" t="s">
        <v>268</v>
      </c>
      <c r="C11" s="164" t="s">
        <v>749</v>
      </c>
      <c r="D11" s="128">
        <v>3609</v>
      </c>
      <c r="E11" s="125" t="s">
        <v>637</v>
      </c>
      <c r="F11" s="128">
        <v>105.7</v>
      </c>
      <c r="G11" s="128">
        <v>381480</v>
      </c>
      <c r="H11" s="128">
        <v>117010</v>
      </c>
      <c r="I11" s="128">
        <f t="shared" si="0"/>
        <v>3.2602341680198275</v>
      </c>
      <c r="J11" s="192" t="s">
        <v>755</v>
      </c>
    </row>
    <row r="12" spans="1:10" ht="30" hidden="1" x14ac:dyDescent="0.25">
      <c r="A12" s="70" t="s">
        <v>269</v>
      </c>
      <c r="B12" s="44" t="s">
        <v>270</v>
      </c>
      <c r="C12" s="97" t="s">
        <v>501</v>
      </c>
      <c r="D12" s="102" t="s">
        <v>501</v>
      </c>
      <c r="E12" s="102" t="s">
        <v>501</v>
      </c>
      <c r="F12" s="102" t="s">
        <v>501</v>
      </c>
      <c r="G12" s="102" t="s">
        <v>501</v>
      </c>
      <c r="H12" s="102" t="s">
        <v>501</v>
      </c>
      <c r="I12" s="102" t="s">
        <v>501</v>
      </c>
      <c r="J12" s="165" t="s">
        <v>542</v>
      </c>
    </row>
    <row r="13" spans="1:10" ht="45" hidden="1" x14ac:dyDescent="0.25">
      <c r="A13" s="70" t="s">
        <v>490</v>
      </c>
      <c r="B13" s="52" t="s">
        <v>491</v>
      </c>
      <c r="C13" s="155" t="s">
        <v>527</v>
      </c>
      <c r="D13" s="128">
        <v>0</v>
      </c>
      <c r="E13" s="128">
        <v>0</v>
      </c>
      <c r="F13" s="128">
        <v>0</v>
      </c>
      <c r="G13" s="128">
        <v>0</v>
      </c>
      <c r="H13" s="128">
        <v>117010</v>
      </c>
      <c r="I13" s="128">
        <f t="shared" si="0"/>
        <v>0</v>
      </c>
    </row>
    <row r="14" spans="1:10" ht="45" hidden="1" x14ac:dyDescent="0.25">
      <c r="A14" s="70" t="s">
        <v>492</v>
      </c>
      <c r="B14" s="52" t="s">
        <v>493</v>
      </c>
      <c r="C14" s="155" t="s">
        <v>527</v>
      </c>
      <c r="D14" s="128"/>
      <c r="E14" s="128"/>
      <c r="F14" s="128"/>
      <c r="G14" s="128"/>
      <c r="H14" s="128"/>
      <c r="I14" s="128" t="e">
        <f t="shared" si="0"/>
        <v>#DIV/0!</v>
      </c>
    </row>
    <row r="15" spans="1:10" ht="90" hidden="1" x14ac:dyDescent="0.25">
      <c r="A15" s="70" t="s">
        <v>494</v>
      </c>
      <c r="B15" s="53" t="s">
        <v>495</v>
      </c>
      <c r="C15" s="155" t="s">
        <v>527</v>
      </c>
      <c r="D15" s="125"/>
      <c r="E15" s="125"/>
      <c r="F15" s="125"/>
      <c r="G15" s="125"/>
      <c r="H15" s="125"/>
      <c r="I15" s="128" t="e">
        <f t="shared" si="0"/>
        <v>#DIV/0!</v>
      </c>
    </row>
    <row r="16" spans="1:10" ht="60" hidden="1" x14ac:dyDescent="0.25">
      <c r="A16" s="70" t="s">
        <v>496</v>
      </c>
      <c r="B16" s="53" t="s">
        <v>497</v>
      </c>
      <c r="C16" s="155" t="s">
        <v>527</v>
      </c>
      <c r="D16" s="125"/>
      <c r="E16" s="125"/>
      <c r="F16" s="125"/>
      <c r="G16" s="125"/>
      <c r="H16" s="125"/>
      <c r="I16" s="128" t="e">
        <f t="shared" si="0"/>
        <v>#DIV/0!</v>
      </c>
    </row>
    <row r="17" spans="1:10" ht="36.75" x14ac:dyDescent="0.25">
      <c r="A17" s="158" t="s">
        <v>273</v>
      </c>
      <c r="B17" s="156" t="s">
        <v>197</v>
      </c>
      <c r="C17" s="164" t="s">
        <v>528</v>
      </c>
      <c r="D17" s="125">
        <v>6195.17</v>
      </c>
      <c r="E17" s="125" t="s">
        <v>637</v>
      </c>
      <c r="F17" s="125">
        <v>12341.18</v>
      </c>
      <c r="G17" s="125">
        <v>1311270</v>
      </c>
      <c r="H17" s="125">
        <v>117010</v>
      </c>
      <c r="I17" s="128">
        <f t="shared" si="0"/>
        <v>11.206478078796684</v>
      </c>
      <c r="J17" s="192" t="s">
        <v>752</v>
      </c>
    </row>
    <row r="18" spans="1:10" ht="45" x14ac:dyDescent="0.25">
      <c r="A18" s="158" t="s">
        <v>274</v>
      </c>
      <c r="B18" s="156" t="s">
        <v>199</v>
      </c>
      <c r="C18" s="164" t="s">
        <v>529</v>
      </c>
      <c r="D18" s="125">
        <v>316</v>
      </c>
      <c r="E18" s="125" t="s">
        <v>637</v>
      </c>
      <c r="F18" s="125">
        <v>63.29</v>
      </c>
      <c r="G18" s="125">
        <v>20000</v>
      </c>
      <c r="H18" s="125">
        <v>117010</v>
      </c>
      <c r="I18" s="128">
        <f t="shared" si="0"/>
        <v>0.1709255619177848</v>
      </c>
      <c r="J18" s="192" t="s">
        <v>758</v>
      </c>
    </row>
    <row r="19" spans="1:10" ht="45" x14ac:dyDescent="0.25">
      <c r="A19" s="158" t="s">
        <v>275</v>
      </c>
      <c r="B19" s="156" t="s">
        <v>276</v>
      </c>
      <c r="C19" s="160" t="s">
        <v>531</v>
      </c>
      <c r="D19" s="125">
        <v>1687</v>
      </c>
      <c r="E19" s="125" t="s">
        <v>637</v>
      </c>
      <c r="F19" s="125">
        <v>628.62</v>
      </c>
      <c r="G19" s="125">
        <v>1060490</v>
      </c>
      <c r="H19" s="125">
        <v>117010</v>
      </c>
      <c r="I19" s="128">
        <f t="shared" si="0"/>
        <v>9.0632424579095812</v>
      </c>
      <c r="J19" s="192" t="s">
        <v>756</v>
      </c>
    </row>
  </sheetData>
  <autoFilter ref="A5:I19">
    <filterColumn colId="1">
      <colorFilter dxfId="1"/>
    </filterColumn>
  </autoFilter>
  <mergeCells count="2">
    <mergeCell ref="A1:I1"/>
    <mergeCell ref="A2:H2"/>
  </mergeCells>
  <pageMargins left="0.28999999999999998" right="0.17" top="0.75" bottom="0.75" header="0.3" footer="0.3"/>
  <pageSetup paperSize="9" scale="73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FFFF00"/>
    <pageSetUpPr fitToPage="1"/>
  </sheetPr>
  <dimension ref="A2:G22"/>
  <sheetViews>
    <sheetView zoomScale="80" zoomScaleNormal="80" workbookViewId="0">
      <pane ySplit="13" topLeftCell="A14" activePane="bottomLeft" state="frozen"/>
      <selection pane="bottomLeft" sqref="A1:G22"/>
    </sheetView>
  </sheetViews>
  <sheetFormatPr defaultRowHeight="15" x14ac:dyDescent="0.25"/>
  <cols>
    <col min="1" max="1" width="8.140625" style="25" customWidth="1"/>
    <col min="2" max="2" width="55.85546875" style="25" customWidth="1"/>
    <col min="3" max="3" width="27.140625" style="153" customWidth="1"/>
    <col min="4" max="4" width="24" style="25" customWidth="1"/>
    <col min="5" max="5" width="27.5703125" style="25" customWidth="1"/>
    <col min="6" max="6" width="21" style="25" customWidth="1"/>
    <col min="7" max="7" width="13.42578125" style="25" customWidth="1"/>
    <col min="8" max="256" width="9.140625" style="25"/>
    <col min="257" max="257" width="8.140625" style="25" customWidth="1"/>
    <col min="258" max="258" width="35.85546875" style="25" customWidth="1"/>
    <col min="259" max="259" width="20" style="25" customWidth="1"/>
    <col min="260" max="260" width="19" style="25" customWidth="1"/>
    <col min="261" max="261" width="22.140625" style="25" customWidth="1"/>
    <col min="262" max="262" width="15.28515625" style="25" customWidth="1"/>
    <col min="263" max="512" width="9.140625" style="25"/>
    <col min="513" max="513" width="8.140625" style="25" customWidth="1"/>
    <col min="514" max="514" width="35.85546875" style="25" customWidth="1"/>
    <col min="515" max="515" width="20" style="25" customWidth="1"/>
    <col min="516" max="516" width="19" style="25" customWidth="1"/>
    <col min="517" max="517" width="22.140625" style="25" customWidth="1"/>
    <col min="518" max="518" width="15.28515625" style="25" customWidth="1"/>
    <col min="519" max="768" width="9.140625" style="25"/>
    <col min="769" max="769" width="8.140625" style="25" customWidth="1"/>
    <col min="770" max="770" width="35.85546875" style="25" customWidth="1"/>
    <col min="771" max="771" width="20" style="25" customWidth="1"/>
    <col min="772" max="772" width="19" style="25" customWidth="1"/>
    <col min="773" max="773" width="22.140625" style="25" customWidth="1"/>
    <col min="774" max="774" width="15.28515625" style="25" customWidth="1"/>
    <col min="775" max="1024" width="9.140625" style="25"/>
    <col min="1025" max="1025" width="8.140625" style="25" customWidth="1"/>
    <col min="1026" max="1026" width="35.85546875" style="25" customWidth="1"/>
    <col min="1027" max="1027" width="20" style="25" customWidth="1"/>
    <col min="1028" max="1028" width="19" style="25" customWidth="1"/>
    <col min="1029" max="1029" width="22.140625" style="25" customWidth="1"/>
    <col min="1030" max="1030" width="15.28515625" style="25" customWidth="1"/>
    <col min="1031" max="1280" width="9.140625" style="25"/>
    <col min="1281" max="1281" width="8.140625" style="25" customWidth="1"/>
    <col min="1282" max="1282" width="35.85546875" style="25" customWidth="1"/>
    <col min="1283" max="1283" width="20" style="25" customWidth="1"/>
    <col min="1284" max="1284" width="19" style="25" customWidth="1"/>
    <col min="1285" max="1285" width="22.140625" style="25" customWidth="1"/>
    <col min="1286" max="1286" width="15.28515625" style="25" customWidth="1"/>
    <col min="1287" max="1536" width="9.140625" style="25"/>
    <col min="1537" max="1537" width="8.140625" style="25" customWidth="1"/>
    <col min="1538" max="1538" width="35.85546875" style="25" customWidth="1"/>
    <col min="1539" max="1539" width="20" style="25" customWidth="1"/>
    <col min="1540" max="1540" width="19" style="25" customWidth="1"/>
    <col min="1541" max="1541" width="22.140625" style="25" customWidth="1"/>
    <col min="1542" max="1542" width="15.28515625" style="25" customWidth="1"/>
    <col min="1543" max="1792" width="9.140625" style="25"/>
    <col min="1793" max="1793" width="8.140625" style="25" customWidth="1"/>
    <col min="1794" max="1794" width="35.85546875" style="25" customWidth="1"/>
    <col min="1795" max="1795" width="20" style="25" customWidth="1"/>
    <col min="1796" max="1796" width="19" style="25" customWidth="1"/>
    <col min="1797" max="1797" width="22.140625" style="25" customWidth="1"/>
    <col min="1798" max="1798" width="15.28515625" style="25" customWidth="1"/>
    <col min="1799" max="2048" width="9.140625" style="25"/>
    <col min="2049" max="2049" width="8.140625" style="25" customWidth="1"/>
    <col min="2050" max="2050" width="35.85546875" style="25" customWidth="1"/>
    <col min="2051" max="2051" width="20" style="25" customWidth="1"/>
    <col min="2052" max="2052" width="19" style="25" customWidth="1"/>
    <col min="2053" max="2053" width="22.140625" style="25" customWidth="1"/>
    <col min="2054" max="2054" width="15.28515625" style="25" customWidth="1"/>
    <col min="2055" max="2304" width="9.140625" style="25"/>
    <col min="2305" max="2305" width="8.140625" style="25" customWidth="1"/>
    <col min="2306" max="2306" width="35.85546875" style="25" customWidth="1"/>
    <col min="2307" max="2307" width="20" style="25" customWidth="1"/>
    <col min="2308" max="2308" width="19" style="25" customWidth="1"/>
    <col min="2309" max="2309" width="22.140625" style="25" customWidth="1"/>
    <col min="2310" max="2310" width="15.28515625" style="25" customWidth="1"/>
    <col min="2311" max="2560" width="9.140625" style="25"/>
    <col min="2561" max="2561" width="8.140625" style="25" customWidth="1"/>
    <col min="2562" max="2562" width="35.85546875" style="25" customWidth="1"/>
    <col min="2563" max="2563" width="20" style="25" customWidth="1"/>
    <col min="2564" max="2564" width="19" style="25" customWidth="1"/>
    <col min="2565" max="2565" width="22.140625" style="25" customWidth="1"/>
    <col min="2566" max="2566" width="15.28515625" style="25" customWidth="1"/>
    <col min="2567" max="2816" width="9.140625" style="25"/>
    <col min="2817" max="2817" width="8.140625" style="25" customWidth="1"/>
    <col min="2818" max="2818" width="35.85546875" style="25" customWidth="1"/>
    <col min="2819" max="2819" width="20" style="25" customWidth="1"/>
    <col min="2820" max="2820" width="19" style="25" customWidth="1"/>
    <col min="2821" max="2821" width="22.140625" style="25" customWidth="1"/>
    <col min="2822" max="2822" width="15.28515625" style="25" customWidth="1"/>
    <col min="2823" max="3072" width="9.140625" style="25"/>
    <col min="3073" max="3073" width="8.140625" style="25" customWidth="1"/>
    <col min="3074" max="3074" width="35.85546875" style="25" customWidth="1"/>
    <col min="3075" max="3075" width="20" style="25" customWidth="1"/>
    <col min="3076" max="3076" width="19" style="25" customWidth="1"/>
    <col min="3077" max="3077" width="22.140625" style="25" customWidth="1"/>
    <col min="3078" max="3078" width="15.28515625" style="25" customWidth="1"/>
    <col min="3079" max="3328" width="9.140625" style="25"/>
    <col min="3329" max="3329" width="8.140625" style="25" customWidth="1"/>
    <col min="3330" max="3330" width="35.85546875" style="25" customWidth="1"/>
    <col min="3331" max="3331" width="20" style="25" customWidth="1"/>
    <col min="3332" max="3332" width="19" style="25" customWidth="1"/>
    <col min="3333" max="3333" width="22.140625" style="25" customWidth="1"/>
    <col min="3334" max="3334" width="15.28515625" style="25" customWidth="1"/>
    <col min="3335" max="3584" width="9.140625" style="25"/>
    <col min="3585" max="3585" width="8.140625" style="25" customWidth="1"/>
    <col min="3586" max="3586" width="35.85546875" style="25" customWidth="1"/>
    <col min="3587" max="3587" width="20" style="25" customWidth="1"/>
    <col min="3588" max="3588" width="19" style="25" customWidth="1"/>
    <col min="3589" max="3589" width="22.140625" style="25" customWidth="1"/>
    <col min="3590" max="3590" width="15.28515625" style="25" customWidth="1"/>
    <col min="3591" max="3840" width="9.140625" style="25"/>
    <col min="3841" max="3841" width="8.140625" style="25" customWidth="1"/>
    <col min="3842" max="3842" width="35.85546875" style="25" customWidth="1"/>
    <col min="3843" max="3843" width="20" style="25" customWidth="1"/>
    <col min="3844" max="3844" width="19" style="25" customWidth="1"/>
    <col min="3845" max="3845" width="22.140625" style="25" customWidth="1"/>
    <col min="3846" max="3846" width="15.28515625" style="25" customWidth="1"/>
    <col min="3847" max="4096" width="9.140625" style="25"/>
    <col min="4097" max="4097" width="8.140625" style="25" customWidth="1"/>
    <col min="4098" max="4098" width="35.85546875" style="25" customWidth="1"/>
    <col min="4099" max="4099" width="20" style="25" customWidth="1"/>
    <col min="4100" max="4100" width="19" style="25" customWidth="1"/>
    <col min="4101" max="4101" width="22.140625" style="25" customWidth="1"/>
    <col min="4102" max="4102" width="15.28515625" style="25" customWidth="1"/>
    <col min="4103" max="4352" width="9.140625" style="25"/>
    <col min="4353" max="4353" width="8.140625" style="25" customWidth="1"/>
    <col min="4354" max="4354" width="35.85546875" style="25" customWidth="1"/>
    <col min="4355" max="4355" width="20" style="25" customWidth="1"/>
    <col min="4356" max="4356" width="19" style="25" customWidth="1"/>
    <col min="4357" max="4357" width="22.140625" style="25" customWidth="1"/>
    <col min="4358" max="4358" width="15.28515625" style="25" customWidth="1"/>
    <col min="4359" max="4608" width="9.140625" style="25"/>
    <col min="4609" max="4609" width="8.140625" style="25" customWidth="1"/>
    <col min="4610" max="4610" width="35.85546875" style="25" customWidth="1"/>
    <col min="4611" max="4611" width="20" style="25" customWidth="1"/>
    <col min="4612" max="4612" width="19" style="25" customWidth="1"/>
    <col min="4613" max="4613" width="22.140625" style="25" customWidth="1"/>
    <col min="4614" max="4614" width="15.28515625" style="25" customWidth="1"/>
    <col min="4615" max="4864" width="9.140625" style="25"/>
    <col min="4865" max="4865" width="8.140625" style="25" customWidth="1"/>
    <col min="4866" max="4866" width="35.85546875" style="25" customWidth="1"/>
    <col min="4867" max="4867" width="20" style="25" customWidth="1"/>
    <col min="4868" max="4868" width="19" style="25" customWidth="1"/>
    <col min="4869" max="4869" width="22.140625" style="25" customWidth="1"/>
    <col min="4870" max="4870" width="15.28515625" style="25" customWidth="1"/>
    <col min="4871" max="5120" width="9.140625" style="25"/>
    <col min="5121" max="5121" width="8.140625" style="25" customWidth="1"/>
    <col min="5122" max="5122" width="35.85546875" style="25" customWidth="1"/>
    <col min="5123" max="5123" width="20" style="25" customWidth="1"/>
    <col min="5124" max="5124" width="19" style="25" customWidth="1"/>
    <col min="5125" max="5125" width="22.140625" style="25" customWidth="1"/>
    <col min="5126" max="5126" width="15.28515625" style="25" customWidth="1"/>
    <col min="5127" max="5376" width="9.140625" style="25"/>
    <col min="5377" max="5377" width="8.140625" style="25" customWidth="1"/>
    <col min="5378" max="5378" width="35.85546875" style="25" customWidth="1"/>
    <col min="5379" max="5379" width="20" style="25" customWidth="1"/>
    <col min="5380" max="5380" width="19" style="25" customWidth="1"/>
    <col min="5381" max="5381" width="22.140625" style="25" customWidth="1"/>
    <col min="5382" max="5382" width="15.28515625" style="25" customWidth="1"/>
    <col min="5383" max="5632" width="9.140625" style="25"/>
    <col min="5633" max="5633" width="8.140625" style="25" customWidth="1"/>
    <col min="5634" max="5634" width="35.85546875" style="25" customWidth="1"/>
    <col min="5635" max="5635" width="20" style="25" customWidth="1"/>
    <col min="5636" max="5636" width="19" style="25" customWidth="1"/>
    <col min="5637" max="5637" width="22.140625" style="25" customWidth="1"/>
    <col min="5638" max="5638" width="15.28515625" style="25" customWidth="1"/>
    <col min="5639" max="5888" width="9.140625" style="25"/>
    <col min="5889" max="5889" width="8.140625" style="25" customWidth="1"/>
    <col min="5890" max="5890" width="35.85546875" style="25" customWidth="1"/>
    <col min="5891" max="5891" width="20" style="25" customWidth="1"/>
    <col min="5892" max="5892" width="19" style="25" customWidth="1"/>
    <col min="5893" max="5893" width="22.140625" style="25" customWidth="1"/>
    <col min="5894" max="5894" width="15.28515625" style="25" customWidth="1"/>
    <col min="5895" max="6144" width="9.140625" style="25"/>
    <col min="6145" max="6145" width="8.140625" style="25" customWidth="1"/>
    <col min="6146" max="6146" width="35.85546875" style="25" customWidth="1"/>
    <col min="6147" max="6147" width="20" style="25" customWidth="1"/>
    <col min="6148" max="6148" width="19" style="25" customWidth="1"/>
    <col min="6149" max="6149" width="22.140625" style="25" customWidth="1"/>
    <col min="6150" max="6150" width="15.28515625" style="25" customWidth="1"/>
    <col min="6151" max="6400" width="9.140625" style="25"/>
    <col min="6401" max="6401" width="8.140625" style="25" customWidth="1"/>
    <col min="6402" max="6402" width="35.85546875" style="25" customWidth="1"/>
    <col min="6403" max="6403" width="20" style="25" customWidth="1"/>
    <col min="6404" max="6404" width="19" style="25" customWidth="1"/>
    <col min="6405" max="6405" width="22.140625" style="25" customWidth="1"/>
    <col min="6406" max="6406" width="15.28515625" style="25" customWidth="1"/>
    <col min="6407" max="6656" width="9.140625" style="25"/>
    <col min="6657" max="6657" width="8.140625" style="25" customWidth="1"/>
    <col min="6658" max="6658" width="35.85546875" style="25" customWidth="1"/>
    <col min="6659" max="6659" width="20" style="25" customWidth="1"/>
    <col min="6660" max="6660" width="19" style="25" customWidth="1"/>
    <col min="6661" max="6661" width="22.140625" style="25" customWidth="1"/>
    <col min="6662" max="6662" width="15.28515625" style="25" customWidth="1"/>
    <col min="6663" max="6912" width="9.140625" style="25"/>
    <col min="6913" max="6913" width="8.140625" style="25" customWidth="1"/>
    <col min="6914" max="6914" width="35.85546875" style="25" customWidth="1"/>
    <col min="6915" max="6915" width="20" style="25" customWidth="1"/>
    <col min="6916" max="6916" width="19" style="25" customWidth="1"/>
    <col min="6917" max="6917" width="22.140625" style="25" customWidth="1"/>
    <col min="6918" max="6918" width="15.28515625" style="25" customWidth="1"/>
    <col min="6919" max="7168" width="9.140625" style="25"/>
    <col min="7169" max="7169" width="8.140625" style="25" customWidth="1"/>
    <col min="7170" max="7170" width="35.85546875" style="25" customWidth="1"/>
    <col min="7171" max="7171" width="20" style="25" customWidth="1"/>
    <col min="7172" max="7172" width="19" style="25" customWidth="1"/>
    <col min="7173" max="7173" width="22.140625" style="25" customWidth="1"/>
    <col min="7174" max="7174" width="15.28515625" style="25" customWidth="1"/>
    <col min="7175" max="7424" width="9.140625" style="25"/>
    <col min="7425" max="7425" width="8.140625" style="25" customWidth="1"/>
    <col min="7426" max="7426" width="35.85546875" style="25" customWidth="1"/>
    <col min="7427" max="7427" width="20" style="25" customWidth="1"/>
    <col min="7428" max="7428" width="19" style="25" customWidth="1"/>
    <col min="7429" max="7429" width="22.140625" style="25" customWidth="1"/>
    <col min="7430" max="7430" width="15.28515625" style="25" customWidth="1"/>
    <col min="7431" max="7680" width="9.140625" style="25"/>
    <col min="7681" max="7681" width="8.140625" style="25" customWidth="1"/>
    <col min="7682" max="7682" width="35.85546875" style="25" customWidth="1"/>
    <col min="7683" max="7683" width="20" style="25" customWidth="1"/>
    <col min="7684" max="7684" width="19" style="25" customWidth="1"/>
    <col min="7685" max="7685" width="22.140625" style="25" customWidth="1"/>
    <col min="7686" max="7686" width="15.28515625" style="25" customWidth="1"/>
    <col min="7687" max="7936" width="9.140625" style="25"/>
    <col min="7937" max="7937" width="8.140625" style="25" customWidth="1"/>
    <col min="7938" max="7938" width="35.85546875" style="25" customWidth="1"/>
    <col min="7939" max="7939" width="20" style="25" customWidth="1"/>
    <col min="7940" max="7940" width="19" style="25" customWidth="1"/>
    <col min="7941" max="7941" width="22.140625" style="25" customWidth="1"/>
    <col min="7942" max="7942" width="15.28515625" style="25" customWidth="1"/>
    <col min="7943" max="8192" width="9.140625" style="25"/>
    <col min="8193" max="8193" width="8.140625" style="25" customWidth="1"/>
    <col min="8194" max="8194" width="35.85546875" style="25" customWidth="1"/>
    <col min="8195" max="8195" width="20" style="25" customWidth="1"/>
    <col min="8196" max="8196" width="19" style="25" customWidth="1"/>
    <col min="8197" max="8197" width="22.140625" style="25" customWidth="1"/>
    <col min="8198" max="8198" width="15.28515625" style="25" customWidth="1"/>
    <col min="8199" max="8448" width="9.140625" style="25"/>
    <col min="8449" max="8449" width="8.140625" style="25" customWidth="1"/>
    <col min="8450" max="8450" width="35.85546875" style="25" customWidth="1"/>
    <col min="8451" max="8451" width="20" style="25" customWidth="1"/>
    <col min="8452" max="8452" width="19" style="25" customWidth="1"/>
    <col min="8453" max="8453" width="22.140625" style="25" customWidth="1"/>
    <col min="8454" max="8454" width="15.28515625" style="25" customWidth="1"/>
    <col min="8455" max="8704" width="9.140625" style="25"/>
    <col min="8705" max="8705" width="8.140625" style="25" customWidth="1"/>
    <col min="8706" max="8706" width="35.85546875" style="25" customWidth="1"/>
    <col min="8707" max="8707" width="20" style="25" customWidth="1"/>
    <col min="8708" max="8708" width="19" style="25" customWidth="1"/>
    <col min="8709" max="8709" width="22.140625" style="25" customWidth="1"/>
    <col min="8710" max="8710" width="15.28515625" style="25" customWidth="1"/>
    <col min="8711" max="8960" width="9.140625" style="25"/>
    <col min="8961" max="8961" width="8.140625" style="25" customWidth="1"/>
    <col min="8962" max="8962" width="35.85546875" style="25" customWidth="1"/>
    <col min="8963" max="8963" width="20" style="25" customWidth="1"/>
    <col min="8964" max="8964" width="19" style="25" customWidth="1"/>
    <col min="8965" max="8965" width="22.140625" style="25" customWidth="1"/>
    <col min="8966" max="8966" width="15.28515625" style="25" customWidth="1"/>
    <col min="8967" max="9216" width="9.140625" style="25"/>
    <col min="9217" max="9217" width="8.140625" style="25" customWidth="1"/>
    <col min="9218" max="9218" width="35.85546875" style="25" customWidth="1"/>
    <col min="9219" max="9219" width="20" style="25" customWidth="1"/>
    <col min="9220" max="9220" width="19" style="25" customWidth="1"/>
    <col min="9221" max="9221" width="22.140625" style="25" customWidth="1"/>
    <col min="9222" max="9222" width="15.28515625" style="25" customWidth="1"/>
    <col min="9223" max="9472" width="9.140625" style="25"/>
    <col min="9473" max="9473" width="8.140625" style="25" customWidth="1"/>
    <col min="9474" max="9474" width="35.85546875" style="25" customWidth="1"/>
    <col min="9475" max="9475" width="20" style="25" customWidth="1"/>
    <col min="9476" max="9476" width="19" style="25" customWidth="1"/>
    <col min="9477" max="9477" width="22.140625" style="25" customWidth="1"/>
    <col min="9478" max="9478" width="15.28515625" style="25" customWidth="1"/>
    <col min="9479" max="9728" width="9.140625" style="25"/>
    <col min="9729" max="9729" width="8.140625" style="25" customWidth="1"/>
    <col min="9730" max="9730" width="35.85546875" style="25" customWidth="1"/>
    <col min="9731" max="9731" width="20" style="25" customWidth="1"/>
    <col min="9732" max="9732" width="19" style="25" customWidth="1"/>
    <col min="9733" max="9733" width="22.140625" style="25" customWidth="1"/>
    <col min="9734" max="9734" width="15.28515625" style="25" customWidth="1"/>
    <col min="9735" max="9984" width="9.140625" style="25"/>
    <col min="9985" max="9985" width="8.140625" style="25" customWidth="1"/>
    <col min="9986" max="9986" width="35.85546875" style="25" customWidth="1"/>
    <col min="9987" max="9987" width="20" style="25" customWidth="1"/>
    <col min="9988" max="9988" width="19" style="25" customWidth="1"/>
    <col min="9989" max="9989" width="22.140625" style="25" customWidth="1"/>
    <col min="9990" max="9990" width="15.28515625" style="25" customWidth="1"/>
    <col min="9991" max="10240" width="9.140625" style="25"/>
    <col min="10241" max="10241" width="8.140625" style="25" customWidth="1"/>
    <col min="10242" max="10242" width="35.85546875" style="25" customWidth="1"/>
    <col min="10243" max="10243" width="20" style="25" customWidth="1"/>
    <col min="10244" max="10244" width="19" style="25" customWidth="1"/>
    <col min="10245" max="10245" width="22.140625" style="25" customWidth="1"/>
    <col min="10246" max="10246" width="15.28515625" style="25" customWidth="1"/>
    <col min="10247" max="10496" width="9.140625" style="25"/>
    <col min="10497" max="10497" width="8.140625" style="25" customWidth="1"/>
    <col min="10498" max="10498" width="35.85546875" style="25" customWidth="1"/>
    <col min="10499" max="10499" width="20" style="25" customWidth="1"/>
    <col min="10500" max="10500" width="19" style="25" customWidth="1"/>
    <col min="10501" max="10501" width="22.140625" style="25" customWidth="1"/>
    <col min="10502" max="10502" width="15.28515625" style="25" customWidth="1"/>
    <col min="10503" max="10752" width="9.140625" style="25"/>
    <col min="10753" max="10753" width="8.140625" style="25" customWidth="1"/>
    <col min="10754" max="10754" width="35.85546875" style="25" customWidth="1"/>
    <col min="10755" max="10755" width="20" style="25" customWidth="1"/>
    <col min="10756" max="10756" width="19" style="25" customWidth="1"/>
    <col min="10757" max="10757" width="22.140625" style="25" customWidth="1"/>
    <col min="10758" max="10758" width="15.28515625" style="25" customWidth="1"/>
    <col min="10759" max="11008" width="9.140625" style="25"/>
    <col min="11009" max="11009" width="8.140625" style="25" customWidth="1"/>
    <col min="11010" max="11010" width="35.85546875" style="25" customWidth="1"/>
    <col min="11011" max="11011" width="20" style="25" customWidth="1"/>
    <col min="11012" max="11012" width="19" style="25" customWidth="1"/>
    <col min="11013" max="11013" width="22.140625" style="25" customWidth="1"/>
    <col min="11014" max="11014" width="15.28515625" style="25" customWidth="1"/>
    <col min="11015" max="11264" width="9.140625" style="25"/>
    <col min="11265" max="11265" width="8.140625" style="25" customWidth="1"/>
    <col min="11266" max="11266" width="35.85546875" style="25" customWidth="1"/>
    <col min="11267" max="11267" width="20" style="25" customWidth="1"/>
    <col min="11268" max="11268" width="19" style="25" customWidth="1"/>
    <col min="11269" max="11269" width="22.140625" style="25" customWidth="1"/>
    <col min="11270" max="11270" width="15.28515625" style="25" customWidth="1"/>
    <col min="11271" max="11520" width="9.140625" style="25"/>
    <col min="11521" max="11521" width="8.140625" style="25" customWidth="1"/>
    <col min="11522" max="11522" width="35.85546875" style="25" customWidth="1"/>
    <col min="11523" max="11523" width="20" style="25" customWidth="1"/>
    <col min="11524" max="11524" width="19" style="25" customWidth="1"/>
    <col min="11525" max="11525" width="22.140625" style="25" customWidth="1"/>
    <col min="11526" max="11526" width="15.28515625" style="25" customWidth="1"/>
    <col min="11527" max="11776" width="9.140625" style="25"/>
    <col min="11777" max="11777" width="8.140625" style="25" customWidth="1"/>
    <col min="11778" max="11778" width="35.85546875" style="25" customWidth="1"/>
    <col min="11779" max="11779" width="20" style="25" customWidth="1"/>
    <col min="11780" max="11780" width="19" style="25" customWidth="1"/>
    <col min="11781" max="11781" width="22.140625" style="25" customWidth="1"/>
    <col min="11782" max="11782" width="15.28515625" style="25" customWidth="1"/>
    <col min="11783" max="12032" width="9.140625" style="25"/>
    <col min="12033" max="12033" width="8.140625" style="25" customWidth="1"/>
    <col min="12034" max="12034" width="35.85546875" style="25" customWidth="1"/>
    <col min="12035" max="12035" width="20" style="25" customWidth="1"/>
    <col min="12036" max="12036" width="19" style="25" customWidth="1"/>
    <col min="12037" max="12037" width="22.140625" style="25" customWidth="1"/>
    <col min="12038" max="12038" width="15.28515625" style="25" customWidth="1"/>
    <col min="12039" max="12288" width="9.140625" style="25"/>
    <col min="12289" max="12289" width="8.140625" style="25" customWidth="1"/>
    <col min="12290" max="12290" width="35.85546875" style="25" customWidth="1"/>
    <col min="12291" max="12291" width="20" style="25" customWidth="1"/>
    <col min="12292" max="12292" width="19" style="25" customWidth="1"/>
    <col min="12293" max="12293" width="22.140625" style="25" customWidth="1"/>
    <col min="12294" max="12294" width="15.28515625" style="25" customWidth="1"/>
    <col min="12295" max="12544" width="9.140625" style="25"/>
    <col min="12545" max="12545" width="8.140625" style="25" customWidth="1"/>
    <col min="12546" max="12546" width="35.85546875" style="25" customWidth="1"/>
    <col min="12547" max="12547" width="20" style="25" customWidth="1"/>
    <col min="12548" max="12548" width="19" style="25" customWidth="1"/>
    <col min="12549" max="12549" width="22.140625" style="25" customWidth="1"/>
    <col min="12550" max="12550" width="15.28515625" style="25" customWidth="1"/>
    <col min="12551" max="12800" width="9.140625" style="25"/>
    <col min="12801" max="12801" width="8.140625" style="25" customWidth="1"/>
    <col min="12802" max="12802" width="35.85546875" style="25" customWidth="1"/>
    <col min="12803" max="12803" width="20" style="25" customWidth="1"/>
    <col min="12804" max="12804" width="19" style="25" customWidth="1"/>
    <col min="12805" max="12805" width="22.140625" style="25" customWidth="1"/>
    <col min="12806" max="12806" width="15.28515625" style="25" customWidth="1"/>
    <col min="12807" max="13056" width="9.140625" style="25"/>
    <col min="13057" max="13057" width="8.140625" style="25" customWidth="1"/>
    <col min="13058" max="13058" width="35.85546875" style="25" customWidth="1"/>
    <col min="13059" max="13059" width="20" style="25" customWidth="1"/>
    <col min="13060" max="13060" width="19" style="25" customWidth="1"/>
    <col min="13061" max="13061" width="22.140625" style="25" customWidth="1"/>
    <col min="13062" max="13062" width="15.28515625" style="25" customWidth="1"/>
    <col min="13063" max="13312" width="9.140625" style="25"/>
    <col min="13313" max="13313" width="8.140625" style="25" customWidth="1"/>
    <col min="13314" max="13314" width="35.85546875" style="25" customWidth="1"/>
    <col min="13315" max="13315" width="20" style="25" customWidth="1"/>
    <col min="13316" max="13316" width="19" style="25" customWidth="1"/>
    <col min="13317" max="13317" width="22.140625" style="25" customWidth="1"/>
    <col min="13318" max="13318" width="15.28515625" style="25" customWidth="1"/>
    <col min="13319" max="13568" width="9.140625" style="25"/>
    <col min="13569" max="13569" width="8.140625" style="25" customWidth="1"/>
    <col min="13570" max="13570" width="35.85546875" style="25" customWidth="1"/>
    <col min="13571" max="13571" width="20" style="25" customWidth="1"/>
    <col min="13572" max="13572" width="19" style="25" customWidth="1"/>
    <col min="13573" max="13573" width="22.140625" style="25" customWidth="1"/>
    <col min="13574" max="13574" width="15.28515625" style="25" customWidth="1"/>
    <col min="13575" max="13824" width="9.140625" style="25"/>
    <col min="13825" max="13825" width="8.140625" style="25" customWidth="1"/>
    <col min="13826" max="13826" width="35.85546875" style="25" customWidth="1"/>
    <col min="13827" max="13827" width="20" style="25" customWidth="1"/>
    <col min="13828" max="13828" width="19" style="25" customWidth="1"/>
    <col min="13829" max="13829" width="22.140625" style="25" customWidth="1"/>
    <col min="13830" max="13830" width="15.28515625" style="25" customWidth="1"/>
    <col min="13831" max="14080" width="9.140625" style="25"/>
    <col min="14081" max="14081" width="8.140625" style="25" customWidth="1"/>
    <col min="14082" max="14082" width="35.85546875" style="25" customWidth="1"/>
    <col min="14083" max="14083" width="20" style="25" customWidth="1"/>
    <col min="14084" max="14084" width="19" style="25" customWidth="1"/>
    <col min="14085" max="14085" width="22.140625" style="25" customWidth="1"/>
    <col min="14086" max="14086" width="15.28515625" style="25" customWidth="1"/>
    <col min="14087" max="14336" width="9.140625" style="25"/>
    <col min="14337" max="14337" width="8.140625" style="25" customWidth="1"/>
    <col min="14338" max="14338" width="35.85546875" style="25" customWidth="1"/>
    <col min="14339" max="14339" width="20" style="25" customWidth="1"/>
    <col min="14340" max="14340" width="19" style="25" customWidth="1"/>
    <col min="14341" max="14341" width="22.140625" style="25" customWidth="1"/>
    <col min="14342" max="14342" width="15.28515625" style="25" customWidth="1"/>
    <col min="14343" max="14592" width="9.140625" style="25"/>
    <col min="14593" max="14593" width="8.140625" style="25" customWidth="1"/>
    <col min="14594" max="14594" width="35.85546875" style="25" customWidth="1"/>
    <col min="14595" max="14595" width="20" style="25" customWidth="1"/>
    <col min="14596" max="14596" width="19" style="25" customWidth="1"/>
    <col min="14597" max="14597" width="22.140625" style="25" customWidth="1"/>
    <col min="14598" max="14598" width="15.28515625" style="25" customWidth="1"/>
    <col min="14599" max="14848" width="9.140625" style="25"/>
    <col min="14849" max="14849" width="8.140625" style="25" customWidth="1"/>
    <col min="14850" max="14850" width="35.85546875" style="25" customWidth="1"/>
    <col min="14851" max="14851" width="20" style="25" customWidth="1"/>
    <col min="14852" max="14852" width="19" style="25" customWidth="1"/>
    <col min="14853" max="14853" width="22.140625" style="25" customWidth="1"/>
    <col min="14854" max="14854" width="15.28515625" style="25" customWidth="1"/>
    <col min="14855" max="15104" width="9.140625" style="25"/>
    <col min="15105" max="15105" width="8.140625" style="25" customWidth="1"/>
    <col min="15106" max="15106" width="35.85546875" style="25" customWidth="1"/>
    <col min="15107" max="15107" width="20" style="25" customWidth="1"/>
    <col min="15108" max="15108" width="19" style="25" customWidth="1"/>
    <col min="15109" max="15109" width="22.140625" style="25" customWidth="1"/>
    <col min="15110" max="15110" width="15.28515625" style="25" customWidth="1"/>
    <col min="15111" max="15360" width="9.140625" style="25"/>
    <col min="15361" max="15361" width="8.140625" style="25" customWidth="1"/>
    <col min="15362" max="15362" width="35.85546875" style="25" customWidth="1"/>
    <col min="15363" max="15363" width="20" style="25" customWidth="1"/>
    <col min="15364" max="15364" width="19" style="25" customWidth="1"/>
    <col min="15365" max="15365" width="22.140625" style="25" customWidth="1"/>
    <col min="15366" max="15366" width="15.28515625" style="25" customWidth="1"/>
    <col min="15367" max="15616" width="9.140625" style="25"/>
    <col min="15617" max="15617" width="8.140625" style="25" customWidth="1"/>
    <col min="15618" max="15618" width="35.85546875" style="25" customWidth="1"/>
    <col min="15619" max="15619" width="20" style="25" customWidth="1"/>
    <col min="15620" max="15620" width="19" style="25" customWidth="1"/>
    <col min="15621" max="15621" width="22.140625" style="25" customWidth="1"/>
    <col min="15622" max="15622" width="15.28515625" style="25" customWidth="1"/>
    <col min="15623" max="15872" width="9.140625" style="25"/>
    <col min="15873" max="15873" width="8.140625" style="25" customWidth="1"/>
    <col min="15874" max="15874" width="35.85546875" style="25" customWidth="1"/>
    <col min="15875" max="15875" width="20" style="25" customWidth="1"/>
    <col min="15876" max="15876" width="19" style="25" customWidth="1"/>
    <col min="15877" max="15877" width="22.140625" style="25" customWidth="1"/>
    <col min="15878" max="15878" width="15.28515625" style="25" customWidth="1"/>
    <col min="15879" max="16128" width="9.140625" style="25"/>
    <col min="16129" max="16129" width="8.140625" style="25" customWidth="1"/>
    <col min="16130" max="16130" width="35.85546875" style="25" customWidth="1"/>
    <col min="16131" max="16131" width="20" style="25" customWidth="1"/>
    <col min="16132" max="16132" width="19" style="25" customWidth="1"/>
    <col min="16133" max="16133" width="22.140625" style="25" customWidth="1"/>
    <col min="16134" max="16134" width="15.28515625" style="25" customWidth="1"/>
    <col min="16135" max="16384" width="9.140625" style="25"/>
  </cols>
  <sheetData>
    <row r="2" spans="1:6" x14ac:dyDescent="0.25">
      <c r="A2" s="246" t="s">
        <v>400</v>
      </c>
      <c r="B2" s="246"/>
      <c r="C2" s="246"/>
      <c r="D2" s="246"/>
      <c r="E2" s="246"/>
      <c r="F2" s="246"/>
    </row>
    <row r="3" spans="1:6" x14ac:dyDescent="0.25">
      <c r="A3" s="68"/>
    </row>
    <row r="4" spans="1:6" ht="50.25" customHeight="1" x14ac:dyDescent="0.25">
      <c r="A4" s="236" t="s">
        <v>2</v>
      </c>
      <c r="B4" s="238" t="s">
        <v>3</v>
      </c>
      <c r="C4" s="236" t="s">
        <v>382</v>
      </c>
      <c r="D4" s="236" t="s">
        <v>401</v>
      </c>
      <c r="E4" s="238" t="s">
        <v>398</v>
      </c>
      <c r="F4" s="262" t="s">
        <v>402</v>
      </c>
    </row>
    <row r="5" spans="1:6" ht="50.25" customHeight="1" x14ac:dyDescent="0.25">
      <c r="A5" s="261"/>
      <c r="B5" s="238"/>
      <c r="C5" s="261"/>
      <c r="D5" s="261"/>
      <c r="E5" s="238"/>
      <c r="F5" s="263"/>
    </row>
    <row r="6" spans="1:6" hidden="1" x14ac:dyDescent="0.25">
      <c r="A6" s="261"/>
      <c r="B6" s="238"/>
      <c r="C6" s="261"/>
      <c r="D6" s="261"/>
      <c r="E6" s="238"/>
      <c r="F6" s="263"/>
    </row>
    <row r="7" spans="1:6" hidden="1" x14ac:dyDescent="0.25">
      <c r="A7" s="237"/>
      <c r="B7" s="238"/>
      <c r="C7" s="237"/>
      <c r="D7" s="237"/>
      <c r="E7" s="238"/>
      <c r="F7" s="264"/>
    </row>
    <row r="8" spans="1:6" x14ac:dyDescent="0.25">
      <c r="A8" s="116">
        <v>1</v>
      </c>
      <c r="B8" s="116">
        <v>2</v>
      </c>
      <c r="C8" s="116">
        <v>3</v>
      </c>
      <c r="D8" s="116">
        <v>4</v>
      </c>
      <c r="E8" s="116">
        <v>5</v>
      </c>
      <c r="F8" s="116">
        <v>6</v>
      </c>
    </row>
    <row r="9" spans="1:6" ht="44.25" hidden="1" customHeight="1" x14ac:dyDescent="0.25">
      <c r="A9" s="70" t="s">
        <v>192</v>
      </c>
      <c r="B9" s="44" t="s">
        <v>193</v>
      </c>
      <c r="C9" s="118" t="s">
        <v>532</v>
      </c>
      <c r="D9" s="125"/>
      <c r="E9" s="125"/>
      <c r="F9" s="125" t="e">
        <f>D9/E9</f>
        <v>#DIV/0!</v>
      </c>
    </row>
    <row r="10" spans="1:6" ht="44.25" hidden="1" customHeight="1" x14ac:dyDescent="0.25">
      <c r="A10" s="70" t="s">
        <v>194</v>
      </c>
      <c r="B10" s="44" t="s">
        <v>195</v>
      </c>
      <c r="C10" s="118" t="s">
        <v>533</v>
      </c>
      <c r="D10" s="128"/>
      <c r="E10" s="128"/>
      <c r="F10" s="125" t="e">
        <f>D10/E10</f>
        <v>#DIV/0!</v>
      </c>
    </row>
    <row r="11" spans="1:6" ht="44.25" hidden="1" customHeight="1" x14ac:dyDescent="0.25">
      <c r="A11" s="70" t="s">
        <v>196</v>
      </c>
      <c r="B11" s="44" t="s">
        <v>197</v>
      </c>
      <c r="C11" s="118" t="s">
        <v>532</v>
      </c>
      <c r="D11" s="128"/>
      <c r="E11" s="128"/>
      <c r="F11" s="125" t="e">
        <f>D11/E11</f>
        <v>#DIV/0!</v>
      </c>
    </row>
    <row r="12" spans="1:6" ht="44.25" hidden="1" customHeight="1" x14ac:dyDescent="0.25">
      <c r="A12" s="70" t="s">
        <v>198</v>
      </c>
      <c r="B12" s="44" t="s">
        <v>199</v>
      </c>
      <c r="C12" s="124"/>
      <c r="D12" s="128"/>
      <c r="E12" s="128"/>
      <c r="F12" s="125" t="e">
        <f t="shared" ref="F12:F16" si="0">D12/E12</f>
        <v>#DIV/0!</v>
      </c>
    </row>
    <row r="13" spans="1:6" ht="44.25" hidden="1" customHeight="1" x14ac:dyDescent="0.25">
      <c r="A13" s="70" t="s">
        <v>261</v>
      </c>
      <c r="B13" s="44" t="s">
        <v>262</v>
      </c>
      <c r="C13" s="118" t="s">
        <v>534</v>
      </c>
      <c r="D13" s="128"/>
      <c r="E13" s="128"/>
      <c r="F13" s="125" t="e">
        <f t="shared" si="0"/>
        <v>#DIV/0!</v>
      </c>
    </row>
    <row r="14" spans="1:6" ht="178.15" customHeight="1" x14ac:dyDescent="0.25">
      <c r="A14" s="158" t="s">
        <v>267</v>
      </c>
      <c r="B14" s="156" t="s">
        <v>268</v>
      </c>
      <c r="C14" s="167" t="s">
        <v>591</v>
      </c>
      <c r="D14" s="128">
        <v>13726180</v>
      </c>
      <c r="E14" s="128">
        <v>117010</v>
      </c>
      <c r="F14" s="125">
        <f t="shared" si="0"/>
        <v>117.30775147423297</v>
      </c>
    </row>
    <row r="15" spans="1:6" ht="44.25" hidden="1" customHeight="1" x14ac:dyDescent="0.25">
      <c r="A15" s="70" t="s">
        <v>269</v>
      </c>
      <c r="B15" s="44" t="s">
        <v>270</v>
      </c>
      <c r="C15" s="97" t="s">
        <v>501</v>
      </c>
      <c r="D15" s="102" t="s">
        <v>501</v>
      </c>
      <c r="E15" s="102" t="s">
        <v>501</v>
      </c>
      <c r="F15" s="102" t="s">
        <v>501</v>
      </c>
    </row>
    <row r="16" spans="1:6" ht="59.45" hidden="1" customHeight="1" x14ac:dyDescent="0.25">
      <c r="A16" s="70" t="s">
        <v>490</v>
      </c>
      <c r="B16" s="52" t="s">
        <v>491</v>
      </c>
      <c r="C16" s="118" t="s">
        <v>533</v>
      </c>
      <c r="D16" s="128">
        <v>0</v>
      </c>
      <c r="E16" s="128">
        <v>117010</v>
      </c>
      <c r="F16" s="125">
        <f t="shared" si="0"/>
        <v>0</v>
      </c>
    </row>
    <row r="17" spans="1:7" ht="44.25" hidden="1" customHeight="1" x14ac:dyDescent="0.25">
      <c r="A17" s="70" t="s">
        <v>492</v>
      </c>
      <c r="B17" s="52" t="s">
        <v>493</v>
      </c>
      <c r="C17" s="118" t="s">
        <v>533</v>
      </c>
      <c r="D17" s="128"/>
      <c r="E17" s="128"/>
      <c r="F17" s="125" t="e">
        <f>D17/E17</f>
        <v>#DIV/0!</v>
      </c>
    </row>
    <row r="18" spans="1:7" ht="44.25" hidden="1" customHeight="1" x14ac:dyDescent="0.25">
      <c r="A18" s="70" t="s">
        <v>494</v>
      </c>
      <c r="B18" s="53" t="s">
        <v>495</v>
      </c>
      <c r="C18" s="118" t="s">
        <v>533</v>
      </c>
      <c r="D18" s="125"/>
      <c r="E18" s="125"/>
      <c r="F18" s="125" t="e">
        <f t="shared" ref="F18:F22" si="1">D18/E18</f>
        <v>#DIV/0!</v>
      </c>
    </row>
    <row r="19" spans="1:7" ht="44.25" hidden="1" customHeight="1" x14ac:dyDescent="0.25">
      <c r="A19" s="70" t="s">
        <v>496</v>
      </c>
      <c r="B19" s="53" t="s">
        <v>497</v>
      </c>
      <c r="C19" s="118" t="s">
        <v>533</v>
      </c>
      <c r="D19" s="125"/>
      <c r="E19" s="125"/>
      <c r="F19" s="125" t="e">
        <f t="shared" si="1"/>
        <v>#DIV/0!</v>
      </c>
    </row>
    <row r="20" spans="1:7" ht="44.25" customHeight="1" x14ac:dyDescent="0.25">
      <c r="A20" s="158" t="s">
        <v>273</v>
      </c>
      <c r="B20" s="156" t="s">
        <v>197</v>
      </c>
      <c r="C20" s="167" t="s">
        <v>532</v>
      </c>
      <c r="D20" s="125">
        <v>442860</v>
      </c>
      <c r="E20" s="125">
        <v>117010</v>
      </c>
      <c r="F20" s="125">
        <f t="shared" si="1"/>
        <v>3.7848047175455091</v>
      </c>
      <c r="G20" s="193" t="s">
        <v>757</v>
      </c>
    </row>
    <row r="21" spans="1:7" ht="44.25" customHeight="1" x14ac:dyDescent="0.25">
      <c r="A21" s="158" t="s">
        <v>274</v>
      </c>
      <c r="B21" s="156" t="s">
        <v>199</v>
      </c>
      <c r="C21" s="166" t="s">
        <v>576</v>
      </c>
      <c r="D21" s="125">
        <v>4000</v>
      </c>
      <c r="E21" s="125">
        <v>117010</v>
      </c>
      <c r="F21" s="125">
        <f t="shared" si="1"/>
        <v>3.4185112383556961E-2</v>
      </c>
      <c r="G21" s="193" t="s">
        <v>748</v>
      </c>
    </row>
    <row r="22" spans="1:7" ht="44.25" customHeight="1" x14ac:dyDescent="0.25">
      <c r="A22" s="158" t="s">
        <v>275</v>
      </c>
      <c r="B22" s="156" t="s">
        <v>276</v>
      </c>
      <c r="C22" s="167" t="s">
        <v>534</v>
      </c>
      <c r="D22" s="125">
        <v>442860</v>
      </c>
      <c r="E22" s="125">
        <v>117010</v>
      </c>
      <c r="F22" s="125">
        <f t="shared" si="1"/>
        <v>3.7848047175455091</v>
      </c>
    </row>
  </sheetData>
  <autoFilter ref="A8:F22">
    <filterColumn colId="1">
      <colorFilter dxfId="0"/>
    </filterColumn>
  </autoFilter>
  <mergeCells count="7">
    <mergeCell ref="A2:F2"/>
    <mergeCell ref="A4:A7"/>
    <mergeCell ref="B4:B7"/>
    <mergeCell ref="C4:C7"/>
    <mergeCell ref="D4:D7"/>
    <mergeCell ref="E4:E7"/>
    <mergeCell ref="F4:F7"/>
  </mergeCells>
  <pageMargins left="0.27" right="0.16" top="0.75" bottom="0.75" header="0.3" footer="0.3"/>
  <pageSetup paperSize="9" scale="81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J115"/>
  <sheetViews>
    <sheetView topLeftCell="A91" zoomScaleNormal="100" workbookViewId="0">
      <selection activeCell="A4" sqref="A4:E115"/>
    </sheetView>
  </sheetViews>
  <sheetFormatPr defaultRowHeight="15" x14ac:dyDescent="0.25"/>
  <cols>
    <col min="1" max="1" width="9.140625" style="73"/>
    <col min="2" max="2" width="78.85546875" style="25" customWidth="1"/>
    <col min="3" max="3" width="23.85546875" style="109" customWidth="1"/>
    <col min="4" max="4" width="14.5703125" style="25" customWidth="1"/>
    <col min="5" max="5" width="58" style="25" customWidth="1"/>
    <col min="6" max="252" width="9.140625" style="25"/>
    <col min="253" max="253" width="76.140625" style="25" customWidth="1"/>
    <col min="254" max="254" width="19.85546875" style="25" customWidth="1"/>
    <col min="255" max="257" width="9.140625" style="25"/>
    <col min="258" max="258" width="76.140625" style="25" customWidth="1"/>
    <col min="259" max="259" width="25.28515625" style="25" customWidth="1"/>
    <col min="260" max="508" width="9.140625" style="25"/>
    <col min="509" max="509" width="76.140625" style="25" customWidth="1"/>
    <col min="510" max="510" width="19.85546875" style="25" customWidth="1"/>
    <col min="511" max="513" width="9.140625" style="25"/>
    <col min="514" max="514" width="76.140625" style="25" customWidth="1"/>
    <col min="515" max="515" width="25.28515625" style="25" customWidth="1"/>
    <col min="516" max="764" width="9.140625" style="25"/>
    <col min="765" max="765" width="76.140625" style="25" customWidth="1"/>
    <col min="766" max="766" width="19.85546875" style="25" customWidth="1"/>
    <col min="767" max="769" width="9.140625" style="25"/>
    <col min="770" max="770" width="76.140625" style="25" customWidth="1"/>
    <col min="771" max="771" width="25.28515625" style="25" customWidth="1"/>
    <col min="772" max="1020" width="9.140625" style="25"/>
    <col min="1021" max="1021" width="76.140625" style="25" customWidth="1"/>
    <col min="1022" max="1022" width="19.85546875" style="25" customWidth="1"/>
    <col min="1023" max="1025" width="9.140625" style="25"/>
    <col min="1026" max="1026" width="76.140625" style="25" customWidth="1"/>
    <col min="1027" max="1027" width="25.28515625" style="25" customWidth="1"/>
    <col min="1028" max="1276" width="9.140625" style="25"/>
    <col min="1277" max="1277" width="76.140625" style="25" customWidth="1"/>
    <col min="1278" max="1278" width="19.85546875" style="25" customWidth="1"/>
    <col min="1279" max="1281" width="9.140625" style="25"/>
    <col min="1282" max="1282" width="76.140625" style="25" customWidth="1"/>
    <col min="1283" max="1283" width="25.28515625" style="25" customWidth="1"/>
    <col min="1284" max="1532" width="9.140625" style="25"/>
    <col min="1533" max="1533" width="76.140625" style="25" customWidth="1"/>
    <col min="1534" max="1534" width="19.85546875" style="25" customWidth="1"/>
    <col min="1535" max="1537" width="9.140625" style="25"/>
    <col min="1538" max="1538" width="76.140625" style="25" customWidth="1"/>
    <col min="1539" max="1539" width="25.28515625" style="25" customWidth="1"/>
    <col min="1540" max="1788" width="9.140625" style="25"/>
    <col min="1789" max="1789" width="76.140625" style="25" customWidth="1"/>
    <col min="1790" max="1790" width="19.85546875" style="25" customWidth="1"/>
    <col min="1791" max="1793" width="9.140625" style="25"/>
    <col min="1794" max="1794" width="76.140625" style="25" customWidth="1"/>
    <col min="1795" max="1795" width="25.28515625" style="25" customWidth="1"/>
    <col min="1796" max="2044" width="9.140625" style="25"/>
    <col min="2045" max="2045" width="76.140625" style="25" customWidth="1"/>
    <col min="2046" max="2046" width="19.85546875" style="25" customWidth="1"/>
    <col min="2047" max="2049" width="9.140625" style="25"/>
    <col min="2050" max="2050" width="76.140625" style="25" customWidth="1"/>
    <col min="2051" max="2051" width="25.28515625" style="25" customWidth="1"/>
    <col min="2052" max="2300" width="9.140625" style="25"/>
    <col min="2301" max="2301" width="76.140625" style="25" customWidth="1"/>
    <col min="2302" max="2302" width="19.85546875" style="25" customWidth="1"/>
    <col min="2303" max="2305" width="9.140625" style="25"/>
    <col min="2306" max="2306" width="76.140625" style="25" customWidth="1"/>
    <col min="2307" max="2307" width="25.28515625" style="25" customWidth="1"/>
    <col min="2308" max="2556" width="9.140625" style="25"/>
    <col min="2557" max="2557" width="76.140625" style="25" customWidth="1"/>
    <col min="2558" max="2558" width="19.85546875" style="25" customWidth="1"/>
    <col min="2559" max="2561" width="9.140625" style="25"/>
    <col min="2562" max="2562" width="76.140625" style="25" customWidth="1"/>
    <col min="2563" max="2563" width="25.28515625" style="25" customWidth="1"/>
    <col min="2564" max="2812" width="9.140625" style="25"/>
    <col min="2813" max="2813" width="76.140625" style="25" customWidth="1"/>
    <col min="2814" max="2814" width="19.85546875" style="25" customWidth="1"/>
    <col min="2815" max="2817" width="9.140625" style="25"/>
    <col min="2818" max="2818" width="76.140625" style="25" customWidth="1"/>
    <col min="2819" max="2819" width="25.28515625" style="25" customWidth="1"/>
    <col min="2820" max="3068" width="9.140625" style="25"/>
    <col min="3069" max="3069" width="76.140625" style="25" customWidth="1"/>
    <col min="3070" max="3070" width="19.85546875" style="25" customWidth="1"/>
    <col min="3071" max="3073" width="9.140625" style="25"/>
    <col min="3074" max="3074" width="76.140625" style="25" customWidth="1"/>
    <col min="3075" max="3075" width="25.28515625" style="25" customWidth="1"/>
    <col min="3076" max="3324" width="9.140625" style="25"/>
    <col min="3325" max="3325" width="76.140625" style="25" customWidth="1"/>
    <col min="3326" max="3326" width="19.85546875" style="25" customWidth="1"/>
    <col min="3327" max="3329" width="9.140625" style="25"/>
    <col min="3330" max="3330" width="76.140625" style="25" customWidth="1"/>
    <col min="3331" max="3331" width="25.28515625" style="25" customWidth="1"/>
    <col min="3332" max="3580" width="9.140625" style="25"/>
    <col min="3581" max="3581" width="76.140625" style="25" customWidth="1"/>
    <col min="3582" max="3582" width="19.85546875" style="25" customWidth="1"/>
    <col min="3583" max="3585" width="9.140625" style="25"/>
    <col min="3586" max="3586" width="76.140625" style="25" customWidth="1"/>
    <col min="3587" max="3587" width="25.28515625" style="25" customWidth="1"/>
    <col min="3588" max="3836" width="9.140625" style="25"/>
    <col min="3837" max="3837" width="76.140625" style="25" customWidth="1"/>
    <col min="3838" max="3838" width="19.85546875" style="25" customWidth="1"/>
    <col min="3839" max="3841" width="9.140625" style="25"/>
    <col min="3842" max="3842" width="76.140625" style="25" customWidth="1"/>
    <col min="3843" max="3843" width="25.28515625" style="25" customWidth="1"/>
    <col min="3844" max="4092" width="9.140625" style="25"/>
    <col min="4093" max="4093" width="76.140625" style="25" customWidth="1"/>
    <col min="4094" max="4094" width="19.85546875" style="25" customWidth="1"/>
    <col min="4095" max="4097" width="9.140625" style="25"/>
    <col min="4098" max="4098" width="76.140625" style="25" customWidth="1"/>
    <col min="4099" max="4099" width="25.28515625" style="25" customWidth="1"/>
    <col min="4100" max="4348" width="9.140625" style="25"/>
    <col min="4349" max="4349" width="76.140625" style="25" customWidth="1"/>
    <col min="4350" max="4350" width="19.85546875" style="25" customWidth="1"/>
    <col min="4351" max="4353" width="9.140625" style="25"/>
    <col min="4354" max="4354" width="76.140625" style="25" customWidth="1"/>
    <col min="4355" max="4355" width="25.28515625" style="25" customWidth="1"/>
    <col min="4356" max="4604" width="9.140625" style="25"/>
    <col min="4605" max="4605" width="76.140625" style="25" customWidth="1"/>
    <col min="4606" max="4606" width="19.85546875" style="25" customWidth="1"/>
    <col min="4607" max="4609" width="9.140625" style="25"/>
    <col min="4610" max="4610" width="76.140625" style="25" customWidth="1"/>
    <col min="4611" max="4611" width="25.28515625" style="25" customWidth="1"/>
    <col min="4612" max="4860" width="9.140625" style="25"/>
    <col min="4861" max="4861" width="76.140625" style="25" customWidth="1"/>
    <col min="4862" max="4862" width="19.85546875" style="25" customWidth="1"/>
    <col min="4863" max="4865" width="9.140625" style="25"/>
    <col min="4866" max="4866" width="76.140625" style="25" customWidth="1"/>
    <col min="4867" max="4867" width="25.28515625" style="25" customWidth="1"/>
    <col min="4868" max="5116" width="9.140625" style="25"/>
    <col min="5117" max="5117" width="76.140625" style="25" customWidth="1"/>
    <col min="5118" max="5118" width="19.85546875" style="25" customWidth="1"/>
    <col min="5119" max="5121" width="9.140625" style="25"/>
    <col min="5122" max="5122" width="76.140625" style="25" customWidth="1"/>
    <col min="5123" max="5123" width="25.28515625" style="25" customWidth="1"/>
    <col min="5124" max="5372" width="9.140625" style="25"/>
    <col min="5373" max="5373" width="76.140625" style="25" customWidth="1"/>
    <col min="5374" max="5374" width="19.85546875" style="25" customWidth="1"/>
    <col min="5375" max="5377" width="9.140625" style="25"/>
    <col min="5378" max="5378" width="76.140625" style="25" customWidth="1"/>
    <col min="5379" max="5379" width="25.28515625" style="25" customWidth="1"/>
    <col min="5380" max="5628" width="9.140625" style="25"/>
    <col min="5629" max="5629" width="76.140625" style="25" customWidth="1"/>
    <col min="5630" max="5630" width="19.85546875" style="25" customWidth="1"/>
    <col min="5631" max="5633" width="9.140625" style="25"/>
    <col min="5634" max="5634" width="76.140625" style="25" customWidth="1"/>
    <col min="5635" max="5635" width="25.28515625" style="25" customWidth="1"/>
    <col min="5636" max="5884" width="9.140625" style="25"/>
    <col min="5885" max="5885" width="76.140625" style="25" customWidth="1"/>
    <col min="5886" max="5886" width="19.85546875" style="25" customWidth="1"/>
    <col min="5887" max="5889" width="9.140625" style="25"/>
    <col min="5890" max="5890" width="76.140625" style="25" customWidth="1"/>
    <col min="5891" max="5891" width="25.28515625" style="25" customWidth="1"/>
    <col min="5892" max="6140" width="9.140625" style="25"/>
    <col min="6141" max="6141" width="76.140625" style="25" customWidth="1"/>
    <col min="6142" max="6142" width="19.85546875" style="25" customWidth="1"/>
    <col min="6143" max="6145" width="9.140625" style="25"/>
    <col min="6146" max="6146" width="76.140625" style="25" customWidth="1"/>
    <col min="6147" max="6147" width="25.28515625" style="25" customWidth="1"/>
    <col min="6148" max="6396" width="9.140625" style="25"/>
    <col min="6397" max="6397" width="76.140625" style="25" customWidth="1"/>
    <col min="6398" max="6398" width="19.85546875" style="25" customWidth="1"/>
    <col min="6399" max="6401" width="9.140625" style="25"/>
    <col min="6402" max="6402" width="76.140625" style="25" customWidth="1"/>
    <col min="6403" max="6403" width="25.28515625" style="25" customWidth="1"/>
    <col min="6404" max="6652" width="9.140625" style="25"/>
    <col min="6653" max="6653" width="76.140625" style="25" customWidth="1"/>
    <col min="6654" max="6654" width="19.85546875" style="25" customWidth="1"/>
    <col min="6655" max="6657" width="9.140625" style="25"/>
    <col min="6658" max="6658" width="76.140625" style="25" customWidth="1"/>
    <col min="6659" max="6659" width="25.28515625" style="25" customWidth="1"/>
    <col min="6660" max="6908" width="9.140625" style="25"/>
    <col min="6909" max="6909" width="76.140625" style="25" customWidth="1"/>
    <col min="6910" max="6910" width="19.85546875" style="25" customWidth="1"/>
    <col min="6911" max="6913" width="9.140625" style="25"/>
    <col min="6914" max="6914" width="76.140625" style="25" customWidth="1"/>
    <col min="6915" max="6915" width="25.28515625" style="25" customWidth="1"/>
    <col min="6916" max="7164" width="9.140625" style="25"/>
    <col min="7165" max="7165" width="76.140625" style="25" customWidth="1"/>
    <col min="7166" max="7166" width="19.85546875" style="25" customWidth="1"/>
    <col min="7167" max="7169" width="9.140625" style="25"/>
    <col min="7170" max="7170" width="76.140625" style="25" customWidth="1"/>
    <col min="7171" max="7171" width="25.28515625" style="25" customWidth="1"/>
    <col min="7172" max="7420" width="9.140625" style="25"/>
    <col min="7421" max="7421" width="76.140625" style="25" customWidth="1"/>
    <col min="7422" max="7422" width="19.85546875" style="25" customWidth="1"/>
    <col min="7423" max="7425" width="9.140625" style="25"/>
    <col min="7426" max="7426" width="76.140625" style="25" customWidth="1"/>
    <col min="7427" max="7427" width="25.28515625" style="25" customWidth="1"/>
    <col min="7428" max="7676" width="9.140625" style="25"/>
    <col min="7677" max="7677" width="76.140625" style="25" customWidth="1"/>
    <col min="7678" max="7678" width="19.85546875" style="25" customWidth="1"/>
    <col min="7679" max="7681" width="9.140625" style="25"/>
    <col min="7682" max="7682" width="76.140625" style="25" customWidth="1"/>
    <col min="7683" max="7683" width="25.28515625" style="25" customWidth="1"/>
    <col min="7684" max="7932" width="9.140625" style="25"/>
    <col min="7933" max="7933" width="76.140625" style="25" customWidth="1"/>
    <col min="7934" max="7934" width="19.85546875" style="25" customWidth="1"/>
    <col min="7935" max="7937" width="9.140625" style="25"/>
    <col min="7938" max="7938" width="76.140625" style="25" customWidth="1"/>
    <col min="7939" max="7939" width="25.28515625" style="25" customWidth="1"/>
    <col min="7940" max="8188" width="9.140625" style="25"/>
    <col min="8189" max="8189" width="76.140625" style="25" customWidth="1"/>
    <col min="8190" max="8190" width="19.85546875" style="25" customWidth="1"/>
    <col min="8191" max="8193" width="9.140625" style="25"/>
    <col min="8194" max="8194" width="76.140625" style="25" customWidth="1"/>
    <col min="8195" max="8195" width="25.28515625" style="25" customWidth="1"/>
    <col min="8196" max="8444" width="9.140625" style="25"/>
    <col min="8445" max="8445" width="76.140625" style="25" customWidth="1"/>
    <col min="8446" max="8446" width="19.85546875" style="25" customWidth="1"/>
    <col min="8447" max="8449" width="9.140625" style="25"/>
    <col min="8450" max="8450" width="76.140625" style="25" customWidth="1"/>
    <col min="8451" max="8451" width="25.28515625" style="25" customWidth="1"/>
    <col min="8452" max="8700" width="9.140625" style="25"/>
    <col min="8701" max="8701" width="76.140625" style="25" customWidth="1"/>
    <col min="8702" max="8702" width="19.85546875" style="25" customWidth="1"/>
    <col min="8703" max="8705" width="9.140625" style="25"/>
    <col min="8706" max="8706" width="76.140625" style="25" customWidth="1"/>
    <col min="8707" max="8707" width="25.28515625" style="25" customWidth="1"/>
    <col min="8708" max="8956" width="9.140625" style="25"/>
    <col min="8957" max="8957" width="76.140625" style="25" customWidth="1"/>
    <col min="8958" max="8958" width="19.85546875" style="25" customWidth="1"/>
    <col min="8959" max="8961" width="9.140625" style="25"/>
    <col min="8962" max="8962" width="76.140625" style="25" customWidth="1"/>
    <col min="8963" max="8963" width="25.28515625" style="25" customWidth="1"/>
    <col min="8964" max="9212" width="9.140625" style="25"/>
    <col min="9213" max="9213" width="76.140625" style="25" customWidth="1"/>
    <col min="9214" max="9214" width="19.85546875" style="25" customWidth="1"/>
    <col min="9215" max="9217" width="9.140625" style="25"/>
    <col min="9218" max="9218" width="76.140625" style="25" customWidth="1"/>
    <col min="9219" max="9219" width="25.28515625" style="25" customWidth="1"/>
    <col min="9220" max="9468" width="9.140625" style="25"/>
    <col min="9469" max="9469" width="76.140625" style="25" customWidth="1"/>
    <col min="9470" max="9470" width="19.85546875" style="25" customWidth="1"/>
    <col min="9471" max="9473" width="9.140625" style="25"/>
    <col min="9474" max="9474" width="76.140625" style="25" customWidth="1"/>
    <col min="9475" max="9475" width="25.28515625" style="25" customWidth="1"/>
    <col min="9476" max="9724" width="9.140625" style="25"/>
    <col min="9725" max="9725" width="76.140625" style="25" customWidth="1"/>
    <col min="9726" max="9726" width="19.85546875" style="25" customWidth="1"/>
    <col min="9727" max="9729" width="9.140625" style="25"/>
    <col min="9730" max="9730" width="76.140625" style="25" customWidth="1"/>
    <col min="9731" max="9731" width="25.28515625" style="25" customWidth="1"/>
    <col min="9732" max="9980" width="9.140625" style="25"/>
    <col min="9981" max="9981" width="76.140625" style="25" customWidth="1"/>
    <col min="9982" max="9982" width="19.85546875" style="25" customWidth="1"/>
    <col min="9983" max="9985" width="9.140625" style="25"/>
    <col min="9986" max="9986" width="76.140625" style="25" customWidth="1"/>
    <col min="9987" max="9987" width="25.28515625" style="25" customWidth="1"/>
    <col min="9988" max="10236" width="9.140625" style="25"/>
    <col min="10237" max="10237" width="76.140625" style="25" customWidth="1"/>
    <col min="10238" max="10238" width="19.85546875" style="25" customWidth="1"/>
    <col min="10239" max="10241" width="9.140625" style="25"/>
    <col min="10242" max="10242" width="76.140625" style="25" customWidth="1"/>
    <col min="10243" max="10243" width="25.28515625" style="25" customWidth="1"/>
    <col min="10244" max="10492" width="9.140625" style="25"/>
    <col min="10493" max="10493" width="76.140625" style="25" customWidth="1"/>
    <col min="10494" max="10494" width="19.85546875" style="25" customWidth="1"/>
    <col min="10495" max="10497" width="9.140625" style="25"/>
    <col min="10498" max="10498" width="76.140625" style="25" customWidth="1"/>
    <col min="10499" max="10499" width="25.28515625" style="25" customWidth="1"/>
    <col min="10500" max="10748" width="9.140625" style="25"/>
    <col min="10749" max="10749" width="76.140625" style="25" customWidth="1"/>
    <col min="10750" max="10750" width="19.85546875" style="25" customWidth="1"/>
    <col min="10751" max="10753" width="9.140625" style="25"/>
    <col min="10754" max="10754" width="76.140625" style="25" customWidth="1"/>
    <col min="10755" max="10755" width="25.28515625" style="25" customWidth="1"/>
    <col min="10756" max="11004" width="9.140625" style="25"/>
    <col min="11005" max="11005" width="76.140625" style="25" customWidth="1"/>
    <col min="11006" max="11006" width="19.85546875" style="25" customWidth="1"/>
    <col min="11007" max="11009" width="9.140625" style="25"/>
    <col min="11010" max="11010" width="76.140625" style="25" customWidth="1"/>
    <col min="11011" max="11011" width="25.28515625" style="25" customWidth="1"/>
    <col min="11012" max="11260" width="9.140625" style="25"/>
    <col min="11261" max="11261" width="76.140625" style="25" customWidth="1"/>
    <col min="11262" max="11262" width="19.85546875" style="25" customWidth="1"/>
    <col min="11263" max="11265" width="9.140625" style="25"/>
    <col min="11266" max="11266" width="76.140625" style="25" customWidth="1"/>
    <col min="11267" max="11267" width="25.28515625" style="25" customWidth="1"/>
    <col min="11268" max="11516" width="9.140625" style="25"/>
    <col min="11517" max="11517" width="76.140625" style="25" customWidth="1"/>
    <col min="11518" max="11518" width="19.85546875" style="25" customWidth="1"/>
    <col min="11519" max="11521" width="9.140625" style="25"/>
    <col min="11522" max="11522" width="76.140625" style="25" customWidth="1"/>
    <col min="11523" max="11523" width="25.28515625" style="25" customWidth="1"/>
    <col min="11524" max="11772" width="9.140625" style="25"/>
    <col min="11773" max="11773" width="76.140625" style="25" customWidth="1"/>
    <col min="11774" max="11774" width="19.85546875" style="25" customWidth="1"/>
    <col min="11775" max="11777" width="9.140625" style="25"/>
    <col min="11778" max="11778" width="76.140625" style="25" customWidth="1"/>
    <col min="11779" max="11779" width="25.28515625" style="25" customWidth="1"/>
    <col min="11780" max="12028" width="9.140625" style="25"/>
    <col min="12029" max="12029" width="76.140625" style="25" customWidth="1"/>
    <col min="12030" max="12030" width="19.85546875" style="25" customWidth="1"/>
    <col min="12031" max="12033" width="9.140625" style="25"/>
    <col min="12034" max="12034" width="76.140625" style="25" customWidth="1"/>
    <col min="12035" max="12035" width="25.28515625" style="25" customWidth="1"/>
    <col min="12036" max="12284" width="9.140625" style="25"/>
    <col min="12285" max="12285" width="76.140625" style="25" customWidth="1"/>
    <col min="12286" max="12286" width="19.85546875" style="25" customWidth="1"/>
    <col min="12287" max="12289" width="9.140625" style="25"/>
    <col min="12290" max="12290" width="76.140625" style="25" customWidth="1"/>
    <col min="12291" max="12291" width="25.28515625" style="25" customWidth="1"/>
    <col min="12292" max="12540" width="9.140625" style="25"/>
    <col min="12541" max="12541" width="76.140625" style="25" customWidth="1"/>
    <col min="12542" max="12542" width="19.85546875" style="25" customWidth="1"/>
    <col min="12543" max="12545" width="9.140625" style="25"/>
    <col min="12546" max="12546" width="76.140625" style="25" customWidth="1"/>
    <col min="12547" max="12547" width="25.28515625" style="25" customWidth="1"/>
    <col min="12548" max="12796" width="9.140625" style="25"/>
    <col min="12797" max="12797" width="76.140625" style="25" customWidth="1"/>
    <col min="12798" max="12798" width="19.85546875" style="25" customWidth="1"/>
    <col min="12799" max="12801" width="9.140625" style="25"/>
    <col min="12802" max="12802" width="76.140625" style="25" customWidth="1"/>
    <col min="12803" max="12803" width="25.28515625" style="25" customWidth="1"/>
    <col min="12804" max="13052" width="9.140625" style="25"/>
    <col min="13053" max="13053" width="76.140625" style="25" customWidth="1"/>
    <col min="13054" max="13054" width="19.85546875" style="25" customWidth="1"/>
    <col min="13055" max="13057" width="9.140625" style="25"/>
    <col min="13058" max="13058" width="76.140625" style="25" customWidth="1"/>
    <col min="13059" max="13059" width="25.28515625" style="25" customWidth="1"/>
    <col min="13060" max="13308" width="9.140625" style="25"/>
    <col min="13309" max="13309" width="76.140625" style="25" customWidth="1"/>
    <col min="13310" max="13310" width="19.85546875" style="25" customWidth="1"/>
    <col min="13311" max="13313" width="9.140625" style="25"/>
    <col min="13314" max="13314" width="76.140625" style="25" customWidth="1"/>
    <col min="13315" max="13315" width="25.28515625" style="25" customWidth="1"/>
    <col min="13316" max="13564" width="9.140625" style="25"/>
    <col min="13565" max="13565" width="76.140625" style="25" customWidth="1"/>
    <col min="13566" max="13566" width="19.85546875" style="25" customWidth="1"/>
    <col min="13567" max="13569" width="9.140625" style="25"/>
    <col min="13570" max="13570" width="76.140625" style="25" customWidth="1"/>
    <col min="13571" max="13571" width="25.28515625" style="25" customWidth="1"/>
    <col min="13572" max="13820" width="9.140625" style="25"/>
    <col min="13821" max="13821" width="76.140625" style="25" customWidth="1"/>
    <col min="13822" max="13822" width="19.85546875" style="25" customWidth="1"/>
    <col min="13823" max="13825" width="9.140625" style="25"/>
    <col min="13826" max="13826" width="76.140625" style="25" customWidth="1"/>
    <col min="13827" max="13827" width="25.28515625" style="25" customWidth="1"/>
    <col min="13828" max="14076" width="9.140625" style="25"/>
    <col min="14077" max="14077" width="76.140625" style="25" customWidth="1"/>
    <col min="14078" max="14078" width="19.85546875" style="25" customWidth="1"/>
    <col min="14079" max="14081" width="9.140625" style="25"/>
    <col min="14082" max="14082" width="76.140625" style="25" customWidth="1"/>
    <col min="14083" max="14083" width="25.28515625" style="25" customWidth="1"/>
    <col min="14084" max="14332" width="9.140625" style="25"/>
    <col min="14333" max="14333" width="76.140625" style="25" customWidth="1"/>
    <col min="14334" max="14334" width="19.85546875" style="25" customWidth="1"/>
    <col min="14335" max="14337" width="9.140625" style="25"/>
    <col min="14338" max="14338" width="76.140625" style="25" customWidth="1"/>
    <col min="14339" max="14339" width="25.28515625" style="25" customWidth="1"/>
    <col min="14340" max="14588" width="9.140625" style="25"/>
    <col min="14589" max="14589" width="76.140625" style="25" customWidth="1"/>
    <col min="14590" max="14590" width="19.85546875" style="25" customWidth="1"/>
    <col min="14591" max="14593" width="9.140625" style="25"/>
    <col min="14594" max="14594" width="76.140625" style="25" customWidth="1"/>
    <col min="14595" max="14595" width="25.28515625" style="25" customWidth="1"/>
    <col min="14596" max="14844" width="9.140625" style="25"/>
    <col min="14845" max="14845" width="76.140625" style="25" customWidth="1"/>
    <col min="14846" max="14846" width="19.85546875" style="25" customWidth="1"/>
    <col min="14847" max="14849" width="9.140625" style="25"/>
    <col min="14850" max="14850" width="76.140625" style="25" customWidth="1"/>
    <col min="14851" max="14851" width="25.28515625" style="25" customWidth="1"/>
    <col min="14852" max="15100" width="9.140625" style="25"/>
    <col min="15101" max="15101" width="76.140625" style="25" customWidth="1"/>
    <col min="15102" max="15102" width="19.85546875" style="25" customWidth="1"/>
    <col min="15103" max="15105" width="9.140625" style="25"/>
    <col min="15106" max="15106" width="76.140625" style="25" customWidth="1"/>
    <col min="15107" max="15107" width="25.28515625" style="25" customWidth="1"/>
    <col min="15108" max="15356" width="9.140625" style="25"/>
    <col min="15357" max="15357" width="76.140625" style="25" customWidth="1"/>
    <col min="15358" max="15358" width="19.85546875" style="25" customWidth="1"/>
    <col min="15359" max="15361" width="9.140625" style="25"/>
    <col min="15362" max="15362" width="76.140625" style="25" customWidth="1"/>
    <col min="15363" max="15363" width="25.28515625" style="25" customWidth="1"/>
    <col min="15364" max="15612" width="9.140625" style="25"/>
    <col min="15613" max="15613" width="76.140625" style="25" customWidth="1"/>
    <col min="15614" max="15614" width="19.85546875" style="25" customWidth="1"/>
    <col min="15615" max="15617" width="9.140625" style="25"/>
    <col min="15618" max="15618" width="76.140625" style="25" customWidth="1"/>
    <col min="15619" max="15619" width="25.28515625" style="25" customWidth="1"/>
    <col min="15620" max="15868" width="9.140625" style="25"/>
    <col min="15869" max="15869" width="76.140625" style="25" customWidth="1"/>
    <col min="15870" max="15870" width="19.85546875" style="25" customWidth="1"/>
    <col min="15871" max="15873" width="9.140625" style="25"/>
    <col min="15874" max="15874" width="76.140625" style="25" customWidth="1"/>
    <col min="15875" max="15875" width="25.28515625" style="25" customWidth="1"/>
    <col min="15876" max="16124" width="9.140625" style="25"/>
    <col min="16125" max="16125" width="76.140625" style="25" customWidth="1"/>
    <col min="16126" max="16126" width="19.85546875" style="25" customWidth="1"/>
    <col min="16127" max="16129" width="9.140625" style="25"/>
    <col min="16130" max="16130" width="76.140625" style="25" customWidth="1"/>
    <col min="16131" max="16131" width="25.28515625" style="25" customWidth="1"/>
    <col min="16132" max="16380" width="9.140625" style="25"/>
    <col min="16381" max="16381" width="76.140625" style="25" customWidth="1"/>
    <col min="16382" max="16382" width="19.85546875" style="25" customWidth="1"/>
    <col min="16383" max="16384" width="9.140625" style="25"/>
  </cols>
  <sheetData>
    <row r="1" spans="1:5" ht="3.6" customHeight="1" x14ac:dyDescent="0.25"/>
    <row r="2" spans="1:5" ht="3.6" customHeight="1" x14ac:dyDescent="0.25"/>
    <row r="3" spans="1:5" ht="4.9000000000000004" customHeight="1" x14ac:dyDescent="0.25">
      <c r="A3" s="246"/>
      <c r="B3" s="246"/>
      <c r="C3" s="246"/>
    </row>
    <row r="4" spans="1:5" x14ac:dyDescent="0.25">
      <c r="A4" s="246" t="s">
        <v>403</v>
      </c>
      <c r="B4" s="246"/>
      <c r="C4" s="246"/>
    </row>
    <row r="5" spans="1:5" ht="36" x14ac:dyDescent="0.25">
      <c r="A5" s="71"/>
      <c r="B5" s="72"/>
      <c r="C5" s="194" t="s">
        <v>543</v>
      </c>
    </row>
    <row r="6" spans="1:5" x14ac:dyDescent="0.25">
      <c r="A6" s="265" t="s">
        <v>2</v>
      </c>
      <c r="B6" s="267" t="s">
        <v>404</v>
      </c>
      <c r="C6" s="267" t="s">
        <v>558</v>
      </c>
    </row>
    <row r="7" spans="1:5" x14ac:dyDescent="0.25">
      <c r="A7" s="266"/>
      <c r="B7" s="267"/>
      <c r="C7" s="268"/>
    </row>
    <row r="8" spans="1:5" ht="18" customHeight="1" x14ac:dyDescent="0.25">
      <c r="A8" s="266"/>
      <c r="B8" s="267"/>
      <c r="C8" s="268"/>
    </row>
    <row r="9" spans="1:5" x14ac:dyDescent="0.25">
      <c r="A9" s="75"/>
      <c r="B9" s="76">
        <v>2</v>
      </c>
      <c r="C9" s="104">
        <v>3</v>
      </c>
    </row>
    <row r="10" spans="1:5" s="85" customFormat="1" ht="14.25" x14ac:dyDescent="0.2">
      <c r="A10" s="86">
        <v>1</v>
      </c>
      <c r="B10" s="87" t="s">
        <v>405</v>
      </c>
      <c r="C10" s="105">
        <f>C11+C12+C34</f>
        <v>94975.874999999985</v>
      </c>
      <c r="D10" s="238" t="s">
        <v>563</v>
      </c>
      <c r="E10" s="195"/>
    </row>
    <row r="11" spans="1:5" x14ac:dyDescent="0.25">
      <c r="A11" s="77" t="s">
        <v>406</v>
      </c>
      <c r="B11" s="78" t="s">
        <v>544</v>
      </c>
      <c r="C11" s="106">
        <v>49776.71</v>
      </c>
      <c r="D11" s="238"/>
      <c r="E11" s="193"/>
    </row>
    <row r="12" spans="1:5" x14ac:dyDescent="0.25">
      <c r="A12" s="79" t="s">
        <v>407</v>
      </c>
      <c r="B12" s="78" t="s">
        <v>408</v>
      </c>
      <c r="C12" s="106">
        <f>SUM(C13:C33)</f>
        <v>31472.984999999997</v>
      </c>
      <c r="D12" s="238"/>
      <c r="E12" s="193" t="s">
        <v>775</v>
      </c>
    </row>
    <row r="13" spans="1:5" x14ac:dyDescent="0.25">
      <c r="A13" s="80" t="s">
        <v>33</v>
      </c>
      <c r="B13" s="81" t="s">
        <v>560</v>
      </c>
      <c r="C13" s="107">
        <v>0</v>
      </c>
      <c r="D13" s="238"/>
      <c r="E13" s="193"/>
    </row>
    <row r="14" spans="1:5" x14ac:dyDescent="0.25">
      <c r="A14" s="80" t="s">
        <v>149</v>
      </c>
      <c r="B14" s="171" t="s">
        <v>561</v>
      </c>
      <c r="C14" s="107">
        <v>1060.49</v>
      </c>
      <c r="D14" s="238"/>
      <c r="E14" s="193" t="s">
        <v>728</v>
      </c>
    </row>
    <row r="15" spans="1:5" x14ac:dyDescent="0.25">
      <c r="A15" s="80" t="s">
        <v>151</v>
      </c>
      <c r="B15" s="172" t="s">
        <v>562</v>
      </c>
      <c r="C15" s="170">
        <v>27708.560000000001</v>
      </c>
      <c r="D15" s="238"/>
      <c r="E15" s="193" t="s">
        <v>692</v>
      </c>
    </row>
    <row r="16" spans="1:5" x14ac:dyDescent="0.25">
      <c r="A16" s="80" t="s">
        <v>155</v>
      </c>
      <c r="B16" s="172" t="s">
        <v>592</v>
      </c>
      <c r="C16" s="107">
        <v>188.21</v>
      </c>
      <c r="D16" s="238"/>
      <c r="E16" s="193" t="s">
        <v>711</v>
      </c>
    </row>
    <row r="17" spans="1:5" ht="34.15" customHeight="1" x14ac:dyDescent="0.25">
      <c r="A17" s="80" t="s">
        <v>157</v>
      </c>
      <c r="B17" s="172" t="s">
        <v>709</v>
      </c>
      <c r="C17" s="107">
        <v>442.86</v>
      </c>
      <c r="D17" s="238"/>
      <c r="E17" s="192" t="s">
        <v>710</v>
      </c>
    </row>
    <row r="18" spans="1:5" x14ac:dyDescent="0.25">
      <c r="A18" s="80" t="s">
        <v>159</v>
      </c>
      <c r="B18" s="172" t="s">
        <v>696</v>
      </c>
      <c r="C18" s="107">
        <v>16.13</v>
      </c>
      <c r="D18" s="238"/>
      <c r="E18" s="193" t="s">
        <v>695</v>
      </c>
    </row>
    <row r="19" spans="1:5" x14ac:dyDescent="0.25">
      <c r="A19" s="80" t="s">
        <v>38</v>
      </c>
      <c r="B19" s="171" t="s">
        <v>694</v>
      </c>
      <c r="C19" s="107">
        <v>44.8</v>
      </c>
      <c r="D19" s="238"/>
      <c r="E19" s="193" t="s">
        <v>695</v>
      </c>
    </row>
    <row r="20" spans="1:5" x14ac:dyDescent="0.25">
      <c r="A20" s="80" t="s">
        <v>163</v>
      </c>
      <c r="B20" s="172" t="s">
        <v>697</v>
      </c>
      <c r="C20" s="107">
        <v>30.8</v>
      </c>
      <c r="D20" s="238"/>
      <c r="E20" s="193" t="s">
        <v>698</v>
      </c>
    </row>
    <row r="21" spans="1:5" x14ac:dyDescent="0.25">
      <c r="A21" s="80" t="s">
        <v>545</v>
      </c>
      <c r="B21" s="172" t="s">
        <v>699</v>
      </c>
      <c r="C21" s="107">
        <v>679.62</v>
      </c>
      <c r="D21" s="238"/>
      <c r="E21" s="193" t="s">
        <v>716</v>
      </c>
    </row>
    <row r="22" spans="1:5" x14ac:dyDescent="0.25">
      <c r="A22" s="80" t="s">
        <v>549</v>
      </c>
      <c r="B22" s="172" t="s">
        <v>700</v>
      </c>
      <c r="C22" s="107">
        <v>606.51</v>
      </c>
      <c r="D22" s="238"/>
      <c r="E22" s="193" t="s">
        <v>701</v>
      </c>
    </row>
    <row r="23" spans="1:5" x14ac:dyDescent="0.25">
      <c r="A23" s="80" t="s">
        <v>550</v>
      </c>
      <c r="B23" s="172" t="s">
        <v>702</v>
      </c>
      <c r="C23" s="107">
        <v>103.6</v>
      </c>
      <c r="D23" s="238"/>
      <c r="E23" s="193" t="s">
        <v>703</v>
      </c>
    </row>
    <row r="24" spans="1:5" x14ac:dyDescent="0.25">
      <c r="A24" s="80" t="s">
        <v>551</v>
      </c>
      <c r="B24" s="172" t="s">
        <v>739</v>
      </c>
      <c r="C24" s="107">
        <v>152.74</v>
      </c>
      <c r="D24" s="238"/>
      <c r="E24" s="193" t="s">
        <v>740</v>
      </c>
    </row>
    <row r="25" spans="1:5" x14ac:dyDescent="0.25">
      <c r="A25" s="80" t="s">
        <v>552</v>
      </c>
      <c r="B25" s="172" t="s">
        <v>713</v>
      </c>
      <c r="C25" s="107">
        <v>45.36</v>
      </c>
      <c r="D25" s="238"/>
      <c r="E25" s="193" t="s">
        <v>714</v>
      </c>
    </row>
    <row r="26" spans="1:5" x14ac:dyDescent="0.25">
      <c r="A26" s="80" t="s">
        <v>717</v>
      </c>
      <c r="B26" s="172" t="s">
        <v>718</v>
      </c>
      <c r="C26" s="107">
        <v>13.35</v>
      </c>
      <c r="D26" s="238"/>
      <c r="E26" s="193" t="s">
        <v>719</v>
      </c>
    </row>
    <row r="27" spans="1:5" x14ac:dyDescent="0.25">
      <c r="A27" s="80" t="s">
        <v>720</v>
      </c>
      <c r="B27" s="172" t="s">
        <v>721</v>
      </c>
      <c r="C27" s="107">
        <v>3.14</v>
      </c>
      <c r="D27" s="238"/>
      <c r="E27" s="193" t="s">
        <v>722</v>
      </c>
    </row>
    <row r="28" spans="1:5" x14ac:dyDescent="0.25">
      <c r="A28" s="80" t="s">
        <v>723</v>
      </c>
      <c r="B28" s="172" t="s">
        <v>724</v>
      </c>
      <c r="C28" s="107">
        <v>16.5</v>
      </c>
      <c r="D28" s="238"/>
      <c r="E28" s="193" t="s">
        <v>725</v>
      </c>
    </row>
    <row r="29" spans="1:5" x14ac:dyDescent="0.25">
      <c r="A29" s="80" t="s">
        <v>726</v>
      </c>
      <c r="B29" s="172" t="s">
        <v>727</v>
      </c>
      <c r="C29" s="107">
        <v>3.5</v>
      </c>
      <c r="D29" s="238"/>
      <c r="E29" s="193" t="s">
        <v>725</v>
      </c>
    </row>
    <row r="30" spans="1:5" x14ac:dyDescent="0.25">
      <c r="A30" s="80" t="s">
        <v>729</v>
      </c>
      <c r="B30" s="172" t="s">
        <v>733</v>
      </c>
      <c r="C30" s="107">
        <v>122.83</v>
      </c>
      <c r="D30" s="238"/>
      <c r="E30" s="193" t="s">
        <v>734</v>
      </c>
    </row>
    <row r="31" spans="1:5" x14ac:dyDescent="0.25">
      <c r="A31" s="80" t="s">
        <v>735</v>
      </c>
      <c r="B31" s="172" t="s">
        <v>736</v>
      </c>
      <c r="C31" s="107">
        <v>88.44</v>
      </c>
      <c r="D31" s="238"/>
      <c r="E31" s="193" t="s">
        <v>737</v>
      </c>
    </row>
    <row r="32" spans="1:5" x14ac:dyDescent="0.25">
      <c r="A32" s="80" t="s">
        <v>741</v>
      </c>
      <c r="B32" s="172" t="s">
        <v>742</v>
      </c>
      <c r="C32" s="107">
        <v>131.37</v>
      </c>
      <c r="D32" s="238"/>
      <c r="E32" s="193" t="s">
        <v>743</v>
      </c>
    </row>
    <row r="33" spans="1:5" x14ac:dyDescent="0.25">
      <c r="A33" s="80" t="s">
        <v>772</v>
      </c>
      <c r="B33" s="172" t="s">
        <v>773</v>
      </c>
      <c r="C33" s="107">
        <v>14.175000000000001</v>
      </c>
      <c r="D33" s="238"/>
      <c r="E33" s="193" t="s">
        <v>774</v>
      </c>
    </row>
    <row r="34" spans="1:5" x14ac:dyDescent="0.25">
      <c r="A34" s="79" t="s">
        <v>165</v>
      </c>
      <c r="B34" s="78" t="s">
        <v>559</v>
      </c>
      <c r="C34" s="106">
        <f>SUM(C35:C51)</f>
        <v>13726.179999999998</v>
      </c>
      <c r="D34" s="238"/>
      <c r="E34" s="193"/>
    </row>
    <row r="35" spans="1:5" x14ac:dyDescent="0.25">
      <c r="A35" s="80" t="s">
        <v>166</v>
      </c>
      <c r="B35" s="172" t="s">
        <v>547</v>
      </c>
      <c r="C35" s="107" t="s">
        <v>641</v>
      </c>
      <c r="D35" s="238"/>
      <c r="E35" s="193" t="s">
        <v>642</v>
      </c>
    </row>
    <row r="36" spans="1:5" x14ac:dyDescent="0.25">
      <c r="A36" s="80" t="s">
        <v>189</v>
      </c>
      <c r="B36" s="172" t="s">
        <v>546</v>
      </c>
      <c r="C36" s="107">
        <v>5286.07</v>
      </c>
      <c r="D36" s="238"/>
      <c r="E36" s="193" t="s">
        <v>643</v>
      </c>
    </row>
    <row r="37" spans="1:5" x14ac:dyDescent="0.25">
      <c r="A37" s="80" t="s">
        <v>409</v>
      </c>
      <c r="B37" s="172" t="s">
        <v>687</v>
      </c>
      <c r="C37" s="107">
        <v>1301.76</v>
      </c>
      <c r="D37" s="238"/>
      <c r="E37" s="193" t="s">
        <v>645</v>
      </c>
    </row>
    <row r="38" spans="1:5" x14ac:dyDescent="0.25">
      <c r="A38" s="80" t="s">
        <v>410</v>
      </c>
      <c r="B38" s="82" t="s">
        <v>598</v>
      </c>
      <c r="C38" s="107">
        <v>0</v>
      </c>
      <c r="D38" s="238"/>
      <c r="E38" s="193"/>
    </row>
    <row r="39" spans="1:5" x14ac:dyDescent="0.25">
      <c r="A39" s="80" t="s">
        <v>411</v>
      </c>
      <c r="B39" s="82" t="s">
        <v>548</v>
      </c>
      <c r="C39" s="107"/>
      <c r="D39" s="238"/>
      <c r="E39" s="193"/>
    </row>
    <row r="40" spans="1:5" x14ac:dyDescent="0.25">
      <c r="A40" s="80" t="s">
        <v>412</v>
      </c>
      <c r="B40" s="172" t="s">
        <v>686</v>
      </c>
      <c r="C40" s="170">
        <v>4517.84</v>
      </c>
      <c r="D40" s="238"/>
      <c r="E40" s="193" t="s">
        <v>685</v>
      </c>
    </row>
    <row r="41" spans="1:5" x14ac:dyDescent="0.25">
      <c r="A41" s="80" t="s">
        <v>553</v>
      </c>
      <c r="B41" s="82" t="s">
        <v>693</v>
      </c>
      <c r="C41" s="107"/>
      <c r="D41" s="238"/>
      <c r="E41" s="193"/>
    </row>
    <row r="42" spans="1:5" x14ac:dyDescent="0.25">
      <c r="A42" s="80" t="s">
        <v>554</v>
      </c>
      <c r="B42" s="172" t="s">
        <v>619</v>
      </c>
      <c r="C42" s="107">
        <v>298.20999999999998</v>
      </c>
      <c r="D42" s="238"/>
      <c r="E42" s="193" t="s">
        <v>620</v>
      </c>
    </row>
    <row r="43" spans="1:5" x14ac:dyDescent="0.25">
      <c r="A43" s="80" t="s">
        <v>555</v>
      </c>
      <c r="B43" s="172" t="s">
        <v>632</v>
      </c>
      <c r="C43" s="107">
        <v>156.19999999999999</v>
      </c>
      <c r="D43" s="238"/>
      <c r="E43" s="193" t="s">
        <v>621</v>
      </c>
    </row>
    <row r="44" spans="1:5" x14ac:dyDescent="0.25">
      <c r="A44" s="80" t="s">
        <v>556</v>
      </c>
      <c r="B44" s="172" t="s">
        <v>596</v>
      </c>
      <c r="C44" s="107">
        <v>177.24</v>
      </c>
      <c r="D44" s="238"/>
      <c r="E44" s="193" t="s">
        <v>658</v>
      </c>
    </row>
    <row r="45" spans="1:5" x14ac:dyDescent="0.25">
      <c r="A45" s="80" t="s">
        <v>557</v>
      </c>
      <c r="B45" s="172" t="s">
        <v>597</v>
      </c>
      <c r="C45" s="107">
        <v>143.16</v>
      </c>
      <c r="D45" s="238"/>
      <c r="E45" s="193" t="s">
        <v>618</v>
      </c>
    </row>
    <row r="46" spans="1:5" x14ac:dyDescent="0.25">
      <c r="A46" s="80" t="s">
        <v>564</v>
      </c>
      <c r="B46" s="171" t="s">
        <v>593</v>
      </c>
      <c r="C46" s="170">
        <v>110.22</v>
      </c>
      <c r="D46" s="180"/>
      <c r="E46" s="193" t="s">
        <v>668</v>
      </c>
    </row>
    <row r="47" spans="1:5" x14ac:dyDescent="0.25">
      <c r="A47" s="80" t="s">
        <v>565</v>
      </c>
      <c r="B47" s="172" t="s">
        <v>594</v>
      </c>
      <c r="C47" s="107">
        <v>73.83</v>
      </c>
      <c r="D47" s="180"/>
      <c r="E47" s="193" t="s">
        <v>671</v>
      </c>
    </row>
    <row r="48" spans="1:5" x14ac:dyDescent="0.25">
      <c r="A48" s="80" t="s">
        <v>566</v>
      </c>
      <c r="B48" s="172" t="s">
        <v>595</v>
      </c>
      <c r="C48" s="107">
        <v>86.63</v>
      </c>
      <c r="D48" s="180"/>
      <c r="E48" s="193" t="s">
        <v>671</v>
      </c>
    </row>
    <row r="49" spans="1:7" ht="24.6" customHeight="1" x14ac:dyDescent="0.25">
      <c r="A49" s="80" t="s">
        <v>567</v>
      </c>
      <c r="B49" s="172" t="s">
        <v>651</v>
      </c>
      <c r="C49" s="107">
        <v>460.27</v>
      </c>
      <c r="D49" s="180"/>
      <c r="E49" s="197" t="s">
        <v>652</v>
      </c>
      <c r="F49" s="196"/>
      <c r="G49" s="196"/>
    </row>
    <row r="50" spans="1:7" x14ac:dyDescent="0.25">
      <c r="A50" s="80" t="s">
        <v>599</v>
      </c>
      <c r="B50" s="172" t="s">
        <v>689</v>
      </c>
      <c r="C50" s="107">
        <v>664.18</v>
      </c>
      <c r="D50" s="180"/>
      <c r="E50" s="193" t="s">
        <v>688</v>
      </c>
    </row>
    <row r="51" spans="1:7" x14ac:dyDescent="0.25">
      <c r="A51" s="80" t="s">
        <v>633</v>
      </c>
      <c r="B51" s="172" t="s">
        <v>614</v>
      </c>
      <c r="C51" s="107">
        <v>450.57</v>
      </c>
      <c r="D51" s="180"/>
      <c r="E51" s="193" t="s">
        <v>615</v>
      </c>
    </row>
    <row r="52" spans="1:7" s="85" customFormat="1" ht="28.5" x14ac:dyDescent="0.2">
      <c r="A52" s="86">
        <v>2</v>
      </c>
      <c r="B52" s="87" t="s">
        <v>413</v>
      </c>
      <c r="C52" s="105">
        <f>C53+C54+C60+C62+C65+C78+C95+C104+C105+C106</f>
        <v>72795.277999999991</v>
      </c>
      <c r="D52" s="238"/>
      <c r="E52" s="195"/>
    </row>
    <row r="53" spans="1:7" x14ac:dyDescent="0.25">
      <c r="A53" s="79" t="s">
        <v>46</v>
      </c>
      <c r="B53" s="78" t="s">
        <v>414</v>
      </c>
      <c r="C53" s="106">
        <v>61780.23</v>
      </c>
      <c r="D53" s="238"/>
      <c r="E53" s="193"/>
    </row>
    <row r="54" spans="1:7" x14ac:dyDescent="0.25">
      <c r="A54" s="79" t="s">
        <v>208</v>
      </c>
      <c r="B54" s="78" t="s">
        <v>415</v>
      </c>
      <c r="C54" s="106">
        <f>SUM(C55:C59)</f>
        <v>463.72</v>
      </c>
      <c r="D54" s="238"/>
      <c r="E54" s="193"/>
    </row>
    <row r="55" spans="1:7" x14ac:dyDescent="0.25">
      <c r="A55" s="80" t="s">
        <v>209</v>
      </c>
      <c r="B55" s="82" t="s">
        <v>416</v>
      </c>
      <c r="C55" s="107"/>
      <c r="D55" s="238"/>
      <c r="E55" s="193"/>
    </row>
    <row r="56" spans="1:7" x14ac:dyDescent="0.25">
      <c r="A56" s="80" t="s">
        <v>417</v>
      </c>
      <c r="B56" s="172" t="s">
        <v>418</v>
      </c>
      <c r="C56" s="107">
        <v>20</v>
      </c>
      <c r="D56" s="238"/>
      <c r="E56" s="193" t="s">
        <v>646</v>
      </c>
    </row>
    <row r="57" spans="1:7" x14ac:dyDescent="0.25">
      <c r="A57" s="80" t="s">
        <v>419</v>
      </c>
      <c r="B57" s="172" t="s">
        <v>420</v>
      </c>
      <c r="C57" s="107">
        <v>439.92</v>
      </c>
      <c r="D57" s="238"/>
      <c r="E57" s="193" t="s">
        <v>611</v>
      </c>
    </row>
    <row r="58" spans="1:7" x14ac:dyDescent="0.25">
      <c r="A58" s="80" t="s">
        <v>421</v>
      </c>
      <c r="B58" s="172" t="s">
        <v>422</v>
      </c>
      <c r="C58" s="107">
        <v>2.6</v>
      </c>
      <c r="D58" s="238"/>
      <c r="E58" s="193" t="s">
        <v>613</v>
      </c>
    </row>
    <row r="59" spans="1:7" x14ac:dyDescent="0.25">
      <c r="A59" s="80" t="s">
        <v>423</v>
      </c>
      <c r="B59" s="172" t="s">
        <v>424</v>
      </c>
      <c r="C59" s="107">
        <v>1.2</v>
      </c>
      <c r="D59" s="238"/>
      <c r="E59" s="193" t="s">
        <v>612</v>
      </c>
    </row>
    <row r="60" spans="1:7" x14ac:dyDescent="0.25">
      <c r="A60" s="79" t="s">
        <v>65</v>
      </c>
      <c r="B60" s="78" t="s">
        <v>425</v>
      </c>
      <c r="C60" s="106">
        <f>C61</f>
        <v>18.09</v>
      </c>
      <c r="D60" s="238"/>
      <c r="E60" s="193"/>
    </row>
    <row r="61" spans="1:7" x14ac:dyDescent="0.25">
      <c r="A61" s="80" t="s">
        <v>426</v>
      </c>
      <c r="B61" s="172" t="s">
        <v>427</v>
      </c>
      <c r="C61" s="107">
        <v>18.09</v>
      </c>
      <c r="D61" s="238"/>
      <c r="E61" s="193" t="s">
        <v>690</v>
      </c>
    </row>
    <row r="62" spans="1:7" x14ac:dyDescent="0.25">
      <c r="A62" s="79" t="s">
        <v>428</v>
      </c>
      <c r="B62" s="78" t="s">
        <v>429</v>
      </c>
      <c r="C62" s="106">
        <f>SUM(C63:C64)</f>
        <v>250.5</v>
      </c>
      <c r="D62" s="238"/>
      <c r="E62" s="193"/>
    </row>
    <row r="63" spans="1:7" x14ac:dyDescent="0.25">
      <c r="A63" s="80" t="s">
        <v>230</v>
      </c>
      <c r="B63" s="173" t="s">
        <v>661</v>
      </c>
      <c r="C63" s="107">
        <v>5</v>
      </c>
      <c r="D63" s="238"/>
      <c r="E63" s="193" t="s">
        <v>644</v>
      </c>
    </row>
    <row r="64" spans="1:7" x14ac:dyDescent="0.25">
      <c r="A64" s="80" t="s">
        <v>430</v>
      </c>
      <c r="B64" s="172" t="s">
        <v>662</v>
      </c>
      <c r="C64" s="107">
        <v>245.5</v>
      </c>
      <c r="D64" s="238"/>
      <c r="E64" s="193" t="s">
        <v>663</v>
      </c>
    </row>
    <row r="65" spans="1:8" x14ac:dyDescent="0.25">
      <c r="A65" s="79" t="s">
        <v>431</v>
      </c>
      <c r="B65" s="78" t="s">
        <v>432</v>
      </c>
      <c r="C65" s="106">
        <f>SUM(C66:C77)</f>
        <v>810.62999999999988</v>
      </c>
      <c r="D65" s="238"/>
      <c r="E65" s="193"/>
    </row>
    <row r="66" spans="1:8" x14ac:dyDescent="0.25">
      <c r="A66" s="80" t="s">
        <v>433</v>
      </c>
      <c r="B66" s="172" t="s">
        <v>649</v>
      </c>
      <c r="C66" s="107">
        <v>110.25</v>
      </c>
      <c r="D66" s="238"/>
      <c r="E66" s="193" t="s">
        <v>650</v>
      </c>
    </row>
    <row r="67" spans="1:8" ht="41.45" customHeight="1" x14ac:dyDescent="0.25">
      <c r="A67" s="80" t="s">
        <v>434</v>
      </c>
      <c r="B67" s="172" t="s">
        <v>659</v>
      </c>
      <c r="C67" s="107">
        <v>84.75</v>
      </c>
      <c r="D67" s="238"/>
      <c r="E67" s="187" t="s">
        <v>660</v>
      </c>
      <c r="F67" s="153"/>
      <c r="G67" s="153"/>
      <c r="H67" s="153"/>
    </row>
    <row r="68" spans="1:8" x14ac:dyDescent="0.25">
      <c r="A68" s="80" t="s">
        <v>435</v>
      </c>
      <c r="B68" s="172" t="s">
        <v>634</v>
      </c>
      <c r="C68" s="107">
        <v>15.4</v>
      </c>
      <c r="D68" s="238"/>
      <c r="E68" s="193" t="s">
        <v>624</v>
      </c>
    </row>
    <row r="69" spans="1:8" x14ac:dyDescent="0.25">
      <c r="A69" s="80" t="s">
        <v>436</v>
      </c>
      <c r="B69" s="172" t="s">
        <v>625</v>
      </c>
      <c r="C69" s="107">
        <v>200</v>
      </c>
      <c r="D69" s="238"/>
      <c r="E69" s="193" t="s">
        <v>626</v>
      </c>
    </row>
    <row r="70" spans="1:8" x14ac:dyDescent="0.25">
      <c r="A70" s="80" t="s">
        <v>437</v>
      </c>
      <c r="B70" s="172" t="s">
        <v>655</v>
      </c>
      <c r="C70" s="107">
        <v>55.31</v>
      </c>
      <c r="D70" s="238"/>
      <c r="E70" s="193" t="s">
        <v>656</v>
      </c>
    </row>
    <row r="71" spans="1:8" x14ac:dyDescent="0.25">
      <c r="A71" s="80" t="s">
        <v>438</v>
      </c>
      <c r="B71" s="165" t="s">
        <v>678</v>
      </c>
      <c r="C71" s="169">
        <v>12.9</v>
      </c>
      <c r="D71" s="238"/>
      <c r="E71" s="193" t="s">
        <v>679</v>
      </c>
    </row>
    <row r="72" spans="1:8" x14ac:dyDescent="0.25">
      <c r="A72" s="80" t="s">
        <v>439</v>
      </c>
      <c r="B72" s="172" t="s">
        <v>622</v>
      </c>
      <c r="C72" s="107">
        <v>39.35</v>
      </c>
      <c r="D72" s="238"/>
      <c r="E72" s="193" t="s">
        <v>623</v>
      </c>
    </row>
    <row r="73" spans="1:8" x14ac:dyDescent="0.25">
      <c r="A73" s="80" t="s">
        <v>440</v>
      </c>
      <c r="B73" s="172" t="s">
        <v>653</v>
      </c>
      <c r="C73" s="107">
        <v>210.92</v>
      </c>
      <c r="D73" s="238"/>
      <c r="E73" s="193" t="s">
        <v>654</v>
      </c>
    </row>
    <row r="74" spans="1:8" ht="18.75" customHeight="1" x14ac:dyDescent="0.25">
      <c r="A74" s="80" t="s">
        <v>441</v>
      </c>
      <c r="B74" s="172" t="s">
        <v>647</v>
      </c>
      <c r="C74" s="169">
        <v>81.75</v>
      </c>
      <c r="D74" s="238"/>
      <c r="E74" s="193" t="s">
        <v>648</v>
      </c>
    </row>
    <row r="75" spans="1:8" x14ac:dyDescent="0.25">
      <c r="A75" s="80" t="s">
        <v>442</v>
      </c>
      <c r="B75" s="82"/>
      <c r="C75" s="107"/>
      <c r="D75" s="238"/>
      <c r="E75" s="193"/>
    </row>
    <row r="76" spans="1:8" x14ac:dyDescent="0.25">
      <c r="A76" s="80" t="s">
        <v>443</v>
      </c>
      <c r="B76" s="174"/>
      <c r="C76" s="175"/>
      <c r="D76" s="238"/>
      <c r="E76" s="193"/>
    </row>
    <row r="77" spans="1:8" x14ac:dyDescent="0.25">
      <c r="A77" s="80" t="s">
        <v>444</v>
      </c>
      <c r="D77" s="238"/>
      <c r="E77" s="193"/>
    </row>
    <row r="78" spans="1:8" x14ac:dyDescent="0.25">
      <c r="A78" s="79" t="s">
        <v>445</v>
      </c>
      <c r="B78" s="78" t="s">
        <v>446</v>
      </c>
      <c r="C78" s="106">
        <f>SUM(C79:C94)</f>
        <v>2962.7979999999998</v>
      </c>
      <c r="D78" s="238"/>
      <c r="E78" s="193"/>
    </row>
    <row r="79" spans="1:8" ht="32.450000000000003" customHeight="1" x14ac:dyDescent="0.25">
      <c r="A79" s="80" t="s">
        <v>447</v>
      </c>
      <c r="B79" s="172" t="s">
        <v>708</v>
      </c>
      <c r="C79" s="107">
        <v>176</v>
      </c>
      <c r="D79" s="238"/>
      <c r="E79" s="193" t="s">
        <v>691</v>
      </c>
    </row>
    <row r="80" spans="1:8" x14ac:dyDescent="0.25">
      <c r="A80" s="80" t="s">
        <v>448</v>
      </c>
      <c r="B80" s="172" t="s">
        <v>449</v>
      </c>
      <c r="C80" s="107">
        <v>33.82</v>
      </c>
      <c r="D80" s="238"/>
      <c r="E80" s="193" t="s">
        <v>681</v>
      </c>
    </row>
    <row r="81" spans="1:5" ht="30" x14ac:dyDescent="0.25">
      <c r="A81" s="80" t="s">
        <v>450</v>
      </c>
      <c r="B81" s="172" t="s">
        <v>667</v>
      </c>
      <c r="C81" s="107">
        <v>33.4</v>
      </c>
      <c r="D81" s="238"/>
      <c r="E81" s="193" t="s">
        <v>672</v>
      </c>
    </row>
    <row r="82" spans="1:5" x14ac:dyDescent="0.25">
      <c r="A82" s="80" t="s">
        <v>451</v>
      </c>
      <c r="B82" s="172" t="s">
        <v>600</v>
      </c>
      <c r="C82" s="107">
        <v>17.2</v>
      </c>
      <c r="D82" s="238"/>
      <c r="E82" s="193" t="s">
        <v>657</v>
      </c>
    </row>
    <row r="83" spans="1:5" x14ac:dyDescent="0.25">
      <c r="A83" s="80" t="s">
        <v>452</v>
      </c>
      <c r="B83" s="172" t="s">
        <v>601</v>
      </c>
      <c r="C83" s="107">
        <v>294</v>
      </c>
      <c r="D83" s="238"/>
      <c r="E83" s="193" t="s">
        <v>675</v>
      </c>
    </row>
    <row r="84" spans="1:5" x14ac:dyDescent="0.25">
      <c r="A84" s="80" t="s">
        <v>453</v>
      </c>
      <c r="B84" s="172" t="s">
        <v>602</v>
      </c>
      <c r="C84" s="107">
        <v>49.65</v>
      </c>
      <c r="D84" s="238"/>
      <c r="E84" s="193" t="s">
        <v>684</v>
      </c>
    </row>
    <row r="85" spans="1:5" ht="30" x14ac:dyDescent="0.25">
      <c r="A85" s="80" t="s">
        <v>454</v>
      </c>
      <c r="B85" s="172" t="s">
        <v>670</v>
      </c>
      <c r="C85" s="107">
        <v>445.96</v>
      </c>
      <c r="D85" s="238"/>
      <c r="E85" s="187" t="s">
        <v>682</v>
      </c>
    </row>
    <row r="86" spans="1:5" x14ac:dyDescent="0.25">
      <c r="A86" s="80" t="s">
        <v>455</v>
      </c>
      <c r="B86" s="172" t="s">
        <v>603</v>
      </c>
      <c r="C86" s="107">
        <v>87.9</v>
      </c>
      <c r="D86" s="238"/>
      <c r="E86" s="193" t="s">
        <v>669</v>
      </c>
    </row>
    <row r="87" spans="1:5" x14ac:dyDescent="0.25">
      <c r="A87" s="80" t="s">
        <v>456</v>
      </c>
      <c r="B87" s="172" t="s">
        <v>628</v>
      </c>
      <c r="C87" s="107">
        <v>45</v>
      </c>
      <c r="D87" s="238"/>
      <c r="E87" s="193" t="s">
        <v>629</v>
      </c>
    </row>
    <row r="88" spans="1:5" x14ac:dyDescent="0.25">
      <c r="A88" s="80" t="s">
        <v>457</v>
      </c>
      <c r="B88" s="172" t="s">
        <v>616</v>
      </c>
      <c r="C88" s="107">
        <v>18.649999999999999</v>
      </c>
      <c r="D88" s="238"/>
      <c r="E88" s="193" t="s">
        <v>617</v>
      </c>
    </row>
    <row r="89" spans="1:5" x14ac:dyDescent="0.25">
      <c r="A89" s="80" t="s">
        <v>458</v>
      </c>
      <c r="B89" s="171" t="s">
        <v>627</v>
      </c>
      <c r="C89" s="107">
        <v>20.6</v>
      </c>
      <c r="D89" s="238"/>
      <c r="E89" s="193" t="s">
        <v>666</v>
      </c>
    </row>
    <row r="90" spans="1:5" x14ac:dyDescent="0.25">
      <c r="A90" s="80" t="s">
        <v>459</v>
      </c>
      <c r="B90" s="172" t="s">
        <v>630</v>
      </c>
      <c r="C90" s="107">
        <v>8.3879999999999999</v>
      </c>
      <c r="D90" s="238"/>
      <c r="E90" s="193" t="s">
        <v>631</v>
      </c>
    </row>
    <row r="91" spans="1:5" x14ac:dyDescent="0.25">
      <c r="A91" s="80" t="s">
        <v>460</v>
      </c>
      <c r="B91" s="172" t="s">
        <v>635</v>
      </c>
      <c r="C91" s="107">
        <v>40</v>
      </c>
      <c r="D91" s="238"/>
      <c r="E91" s="193" t="s">
        <v>636</v>
      </c>
    </row>
    <row r="92" spans="1:5" x14ac:dyDescent="0.25">
      <c r="A92" s="80" t="s">
        <v>461</v>
      </c>
      <c r="B92" s="172" t="s">
        <v>673</v>
      </c>
      <c r="C92" s="107">
        <v>26.49</v>
      </c>
      <c r="D92" s="238"/>
      <c r="E92" s="193" t="s">
        <v>674</v>
      </c>
    </row>
    <row r="93" spans="1:5" x14ac:dyDescent="0.25">
      <c r="A93" s="80" t="s">
        <v>462</v>
      </c>
      <c r="B93" s="172" t="s">
        <v>677</v>
      </c>
      <c r="C93" s="107">
        <v>3.6</v>
      </c>
      <c r="D93" s="238"/>
      <c r="E93" s="193" t="s">
        <v>676</v>
      </c>
    </row>
    <row r="94" spans="1:5" x14ac:dyDescent="0.25">
      <c r="A94" s="80" t="s">
        <v>463</v>
      </c>
      <c r="B94" s="172" t="s">
        <v>680</v>
      </c>
      <c r="C94" s="107">
        <v>1662.14</v>
      </c>
      <c r="D94" s="238"/>
      <c r="E94" s="193" t="s">
        <v>683</v>
      </c>
    </row>
    <row r="95" spans="1:5" x14ac:dyDescent="0.25">
      <c r="A95" s="79" t="s">
        <v>464</v>
      </c>
      <c r="B95" s="78" t="s">
        <v>465</v>
      </c>
      <c r="C95" s="106">
        <f>SUM(C96:C103)</f>
        <v>1752.3600000000001</v>
      </c>
      <c r="D95" s="238"/>
      <c r="E95" s="193"/>
    </row>
    <row r="96" spans="1:5" ht="27" customHeight="1" x14ac:dyDescent="0.25">
      <c r="A96" s="80" t="s">
        <v>466</v>
      </c>
      <c r="B96" s="172" t="s">
        <v>604</v>
      </c>
      <c r="C96" s="107">
        <v>787.9</v>
      </c>
      <c r="D96" s="238"/>
      <c r="E96" s="187" t="s">
        <v>754</v>
      </c>
    </row>
    <row r="97" spans="1:10" x14ac:dyDescent="0.25">
      <c r="A97" s="80" t="s">
        <v>252</v>
      </c>
      <c r="B97" s="172" t="s">
        <v>605</v>
      </c>
      <c r="C97" s="107">
        <v>270.12</v>
      </c>
      <c r="D97" s="238"/>
      <c r="E97" s="193" t="s">
        <v>706</v>
      </c>
    </row>
    <row r="98" spans="1:10" ht="28.15" customHeight="1" x14ac:dyDescent="0.25">
      <c r="A98" s="80" t="s">
        <v>254</v>
      </c>
      <c r="B98" s="172" t="s">
        <v>606</v>
      </c>
      <c r="C98" s="107">
        <v>76.09</v>
      </c>
      <c r="D98" s="238"/>
      <c r="E98" s="187" t="s">
        <v>707</v>
      </c>
    </row>
    <row r="99" spans="1:10" ht="39" customHeight="1" x14ac:dyDescent="0.25">
      <c r="A99" s="80" t="s">
        <v>255</v>
      </c>
      <c r="B99" s="172" t="s">
        <v>753</v>
      </c>
      <c r="C99" s="107">
        <v>381.48</v>
      </c>
      <c r="D99" s="238"/>
      <c r="E99" s="199" t="s">
        <v>715</v>
      </c>
      <c r="F99" s="198"/>
      <c r="G99" s="198"/>
      <c r="H99" s="198"/>
      <c r="I99" s="198"/>
      <c r="J99" s="198"/>
    </row>
    <row r="100" spans="1:10" x14ac:dyDescent="0.25">
      <c r="A100" s="80" t="s">
        <v>257</v>
      </c>
      <c r="B100" s="172" t="s">
        <v>744</v>
      </c>
      <c r="C100" s="170">
        <v>59</v>
      </c>
      <c r="D100" s="238"/>
      <c r="E100" s="193" t="s">
        <v>745</v>
      </c>
    </row>
    <row r="101" spans="1:10" x14ac:dyDescent="0.25">
      <c r="A101" s="80" t="s">
        <v>704</v>
      </c>
      <c r="B101" s="172" t="s">
        <v>750</v>
      </c>
      <c r="C101" s="170">
        <v>39.18</v>
      </c>
      <c r="D101" s="238"/>
      <c r="E101" s="193" t="s">
        <v>751</v>
      </c>
    </row>
    <row r="102" spans="1:10" x14ac:dyDescent="0.25">
      <c r="A102" s="80" t="s">
        <v>705</v>
      </c>
      <c r="B102" s="172" t="s">
        <v>746</v>
      </c>
      <c r="C102" s="107">
        <v>68.150000000000006</v>
      </c>
      <c r="D102" s="238"/>
      <c r="E102" s="193" t="s">
        <v>747</v>
      </c>
    </row>
    <row r="103" spans="1:10" x14ac:dyDescent="0.25">
      <c r="A103" s="80" t="s">
        <v>730</v>
      </c>
      <c r="B103" s="172" t="s">
        <v>731</v>
      </c>
      <c r="C103" s="107">
        <v>70.44</v>
      </c>
      <c r="D103" s="238"/>
      <c r="E103" s="193" t="s">
        <v>732</v>
      </c>
    </row>
    <row r="104" spans="1:10" x14ac:dyDescent="0.25">
      <c r="A104" s="79" t="s">
        <v>467</v>
      </c>
      <c r="B104" s="78" t="s">
        <v>468</v>
      </c>
      <c r="C104" s="106">
        <v>397.62</v>
      </c>
      <c r="D104" s="238"/>
      <c r="E104" s="193" t="s">
        <v>712</v>
      </c>
    </row>
    <row r="105" spans="1:10" ht="30" x14ac:dyDescent="0.25">
      <c r="A105" s="79" t="s">
        <v>469</v>
      </c>
      <c r="B105" s="78" t="s">
        <v>470</v>
      </c>
      <c r="C105" s="106">
        <v>224.14</v>
      </c>
      <c r="D105" s="238"/>
      <c r="E105" s="187" t="s">
        <v>738</v>
      </c>
    </row>
    <row r="106" spans="1:10" x14ac:dyDescent="0.25">
      <c r="A106" s="79" t="s">
        <v>471</v>
      </c>
      <c r="B106" s="78" t="s">
        <v>472</v>
      </c>
      <c r="C106" s="106">
        <f>SUM(C107:C114)</f>
        <v>4135.1899999999996</v>
      </c>
      <c r="D106" s="238"/>
      <c r="E106" s="193"/>
    </row>
    <row r="107" spans="1:10" x14ac:dyDescent="0.25">
      <c r="A107" s="80" t="s">
        <v>473</v>
      </c>
      <c r="B107" s="82" t="s">
        <v>607</v>
      </c>
      <c r="C107" s="107"/>
      <c r="D107" s="238"/>
      <c r="E107" s="193"/>
    </row>
    <row r="108" spans="1:10" x14ac:dyDescent="0.25">
      <c r="A108" s="80" t="s">
        <v>474</v>
      </c>
      <c r="B108" s="172" t="s">
        <v>608</v>
      </c>
      <c r="C108" s="107">
        <v>3317.39</v>
      </c>
      <c r="D108" s="238"/>
      <c r="E108" s="193"/>
    </row>
    <row r="109" spans="1:10" x14ac:dyDescent="0.25">
      <c r="A109" s="80" t="s">
        <v>475</v>
      </c>
      <c r="B109" s="172" t="s">
        <v>609</v>
      </c>
      <c r="C109" s="107">
        <v>639.73</v>
      </c>
      <c r="D109" s="238"/>
      <c r="E109" s="193"/>
    </row>
    <row r="110" spans="1:10" x14ac:dyDescent="0.25">
      <c r="A110" s="80" t="s">
        <v>476</v>
      </c>
      <c r="B110" s="172" t="s">
        <v>610</v>
      </c>
      <c r="C110" s="107">
        <v>18.39</v>
      </c>
      <c r="D110" s="238"/>
      <c r="E110" s="193"/>
    </row>
    <row r="111" spans="1:10" x14ac:dyDescent="0.25">
      <c r="A111" s="80" t="s">
        <v>477</v>
      </c>
      <c r="B111" s="172" t="s">
        <v>478</v>
      </c>
      <c r="C111" s="107">
        <v>15.35</v>
      </c>
      <c r="D111" s="238"/>
      <c r="E111" s="193"/>
    </row>
    <row r="112" spans="1:10" x14ac:dyDescent="0.25">
      <c r="A112" s="80" t="s">
        <v>479</v>
      </c>
      <c r="B112" s="82" t="s">
        <v>480</v>
      </c>
      <c r="C112" s="107"/>
      <c r="D112" s="238"/>
      <c r="E112" s="193"/>
    </row>
    <row r="113" spans="1:5" x14ac:dyDescent="0.25">
      <c r="A113" s="80"/>
      <c r="B113" s="172" t="s">
        <v>665</v>
      </c>
      <c r="C113" s="107">
        <v>10.199999999999999</v>
      </c>
      <c r="D113" s="238"/>
      <c r="E113" s="193"/>
    </row>
    <row r="114" spans="1:5" x14ac:dyDescent="0.25">
      <c r="A114" s="80"/>
      <c r="B114" s="172" t="s">
        <v>664</v>
      </c>
      <c r="C114" s="107">
        <v>134.13</v>
      </c>
      <c r="D114" s="238"/>
      <c r="E114" s="193"/>
    </row>
    <row r="115" spans="1:5" x14ac:dyDescent="0.25">
      <c r="A115" s="83">
        <v>3</v>
      </c>
      <c r="B115" s="84" t="s">
        <v>481</v>
      </c>
      <c r="C115" s="108">
        <f>C52/C10</f>
        <v>0.76646072489461137</v>
      </c>
      <c r="D115" s="238"/>
      <c r="E115" s="193"/>
    </row>
  </sheetData>
  <mergeCells count="7">
    <mergeCell ref="D10:D45"/>
    <mergeCell ref="D52:D115"/>
    <mergeCell ref="A3:C3"/>
    <mergeCell ref="A4:C4"/>
    <mergeCell ref="A6:A8"/>
    <mergeCell ref="B6:B8"/>
    <mergeCell ref="C6:C8"/>
  </mergeCells>
  <pageMargins left="0.24" right="0.16" top="0.35" bottom="0.35" header="0.3" footer="0.23"/>
  <pageSetup paperSize="9" scale="77" fitToHeight="0" orientation="landscape" verticalDpi="0" r:id="rId1"/>
  <ignoredErrors>
    <ignoredError sqref="A79:A80 A81:A89 A107:A112 A96:A103 A92 A64:A73 A61 A42:A51 A26:A32" twoDigitTextYear="1"/>
    <ignoredError sqref="C9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</vt:i4>
      </vt:variant>
    </vt:vector>
  </HeadingPairs>
  <TitlesOfParts>
    <vt:vector size="11" baseType="lpstr">
      <vt:lpstr>РАСЧЕТ</vt:lpstr>
      <vt:lpstr>прил.1</vt:lpstr>
      <vt:lpstr>прил.2</vt:lpstr>
      <vt:lpstr>прил.3</vt:lpstr>
      <vt:lpstr>прил.4</vt:lpstr>
      <vt:lpstr>прил.5</vt:lpstr>
      <vt:lpstr>прил.6</vt:lpstr>
      <vt:lpstr>прил.7</vt:lpstr>
      <vt:lpstr>прил.8</vt:lpstr>
      <vt:lpstr>прил.9</vt:lpstr>
      <vt:lpstr>прил.1!Область_печати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2026-03-27T07:23:39Z</dcterms:modified>
</cp:coreProperties>
</file>